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edeafactur" sheetId="1" r:id="rId1"/>
    <sheet name="ede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<sst xmlns="http://schemas.openxmlformats.org/spreadsheetml/2006/main" count="446" uniqueCount="142">
  <si>
    <t>PROVINCIA DE BUENOS AIRES- AREA ATLANTICA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</si>
  <si>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</si>
  <si>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</si>
  <si>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</si>
  <si>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</si>
  <si>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</si>
  <si>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</si>
  <si>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</si>
  <si>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</si>
  <si>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</si>
  <si>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</si>
  <si>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</si>
  <si>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</si>
  <si>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</si>
  <si>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</si>
  <si>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</si>
  <si>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Adolfo Gonzales Chaves</t>
  </si>
  <si>
    <t>EDEA</t>
  </si>
  <si>
    <t>Coop de De La Garma</t>
  </si>
  <si>
    <t>Total Adolfo Gonzales Chaves</t>
  </si>
  <si>
    <t>Ayacucho</t>
  </si>
  <si>
    <t>Total Ayacucho</t>
  </si>
  <si>
    <t>Azul</t>
  </si>
  <si>
    <t>Coop de Azul</t>
  </si>
  <si>
    <t>GUMEM</t>
  </si>
  <si>
    <t>Total Azul</t>
  </si>
  <si>
    <t>Balcarce</t>
  </si>
  <si>
    <t>Coop de Balcarce</t>
  </si>
  <si>
    <t>Total Balcarce</t>
  </si>
  <si>
    <t>Benito Juárez</t>
  </si>
  <si>
    <t>Coop de B. Juarez</t>
  </si>
  <si>
    <t>Coop de Barker</t>
  </si>
  <si>
    <t>Total Benito Juárez</t>
  </si>
  <si>
    <t>Berazategui</t>
  </si>
  <si>
    <t>Total Berazategui</t>
  </si>
  <si>
    <t>Castelli</t>
  </si>
  <si>
    <t>Coop de Castelli</t>
  </si>
  <si>
    <t>Total Castelli</t>
  </si>
  <si>
    <t>Chascomús</t>
  </si>
  <si>
    <t>Coop de Lezama</t>
  </si>
  <si>
    <t>Total Chascomús</t>
  </si>
  <si>
    <t>Coronel Brandsen</t>
  </si>
  <si>
    <t>Coop de Altamirano (Brandsen)</t>
  </si>
  <si>
    <t>Coop de Jeppener</t>
  </si>
  <si>
    <t>Coop de Brandsen, Electri. Rural Ltda.</t>
  </si>
  <si>
    <t>Total Coronel Brandsen</t>
  </si>
  <si>
    <t>Dolores</t>
  </si>
  <si>
    <t>Total Dolores</t>
  </si>
  <si>
    <t>General Alvarado</t>
  </si>
  <si>
    <t>Coop de N. Otamendi - DIONISIA</t>
  </si>
  <si>
    <t>Coop de Mechongue</t>
  </si>
  <si>
    <t>Total General Alvarado</t>
  </si>
  <si>
    <t>General Alvear</t>
  </si>
  <si>
    <t>Coop de 25 de Mayo Sur</t>
  </si>
  <si>
    <t>Total General Alvear</t>
  </si>
  <si>
    <t>General Belgrano</t>
  </si>
  <si>
    <t>Coop de Monte</t>
  </si>
  <si>
    <t>Total General Belgrano</t>
  </si>
  <si>
    <t>General Guido</t>
  </si>
  <si>
    <t>Total General Guido</t>
  </si>
  <si>
    <t>General Juan Madariaga</t>
  </si>
  <si>
    <t>Coop de General Madariaga</t>
  </si>
  <si>
    <t>Total General Juan Madariaga</t>
  </si>
  <si>
    <t>General Lavalle</t>
  </si>
  <si>
    <t>Total General Lavalle</t>
  </si>
  <si>
    <t>General Paz</t>
  </si>
  <si>
    <t>Coop de Ranchos</t>
  </si>
  <si>
    <t>Total General Paz</t>
  </si>
  <si>
    <t>General Pueyrredón</t>
  </si>
  <si>
    <t>Coop de Colonia Laguna de los Padres</t>
  </si>
  <si>
    <t>Coop de Mar del Plata</t>
  </si>
  <si>
    <t>Total General Pueyrredón</t>
  </si>
  <si>
    <t>Las Flores</t>
  </si>
  <si>
    <t>Total Las Flores</t>
  </si>
  <si>
    <t>Lobería</t>
  </si>
  <si>
    <t>Coop de San Manuel</t>
  </si>
  <si>
    <t>Total Lobería</t>
  </si>
  <si>
    <t>Maipú</t>
  </si>
  <si>
    <t>Coop de Maipú</t>
  </si>
  <si>
    <t>Total Maipú</t>
  </si>
  <si>
    <t>Mar Chiquita</t>
  </si>
  <si>
    <t>Coop de General Pirán</t>
  </si>
  <si>
    <t>Total Mar Chiquita</t>
  </si>
  <si>
    <t>Monte</t>
  </si>
  <si>
    <t>Total Monte</t>
  </si>
  <si>
    <t>Municipio de la Costa</t>
  </si>
  <si>
    <t>Coop de San Bernardo</t>
  </si>
  <si>
    <t>Total Municipio de la Costa</t>
  </si>
  <si>
    <t>Necochea</t>
  </si>
  <si>
    <t>Coop de Necochea "Sebastian de Maria"</t>
  </si>
  <si>
    <t>Coop de Juan Fernandez</t>
  </si>
  <si>
    <t>Coop de La Dulce</t>
  </si>
  <si>
    <t>Total Necochea</t>
  </si>
  <si>
    <t>Olavarría</t>
  </si>
  <si>
    <t>Coop de Olavarría</t>
  </si>
  <si>
    <t>Total Olavarría</t>
  </si>
  <si>
    <t>Pila</t>
  </si>
  <si>
    <t>Total Pila</t>
  </si>
  <si>
    <t>Pinamar</t>
  </si>
  <si>
    <t>Coop de Pinamar (de Agua y Luz)</t>
  </si>
  <si>
    <t>Total Pinamar</t>
  </si>
  <si>
    <t>Punta Indio</t>
  </si>
  <si>
    <t>Coop de Pipinas</t>
  </si>
  <si>
    <t>Total Punta Indio</t>
  </si>
  <si>
    <t>Rauch</t>
  </si>
  <si>
    <t>Coop de Egaña</t>
  </si>
  <si>
    <t>Total Rauch</t>
  </si>
  <si>
    <t>San Cayetano</t>
  </si>
  <si>
    <t>Coop de San Cayetano</t>
  </si>
  <si>
    <t>Total San Cayetano</t>
  </si>
  <si>
    <t>Tandil</t>
  </si>
  <si>
    <t>Coop de Tandil( Rural) Ltda</t>
  </si>
  <si>
    <t>Coop de Tandil (Usina Pop. y Municipal)</t>
  </si>
  <si>
    <t>Total Tandil</t>
  </si>
  <si>
    <t>Tapalqué</t>
  </si>
  <si>
    <t>Total Tapalqué</t>
  </si>
  <si>
    <t>Tordillo</t>
  </si>
  <si>
    <t>Total Tordillo</t>
  </si>
  <si>
    <t>Tres Arroyos</t>
  </si>
  <si>
    <t>Coop de San Fco de Belloq</t>
  </si>
  <si>
    <t>Coop de Claromecó</t>
  </si>
  <si>
    <t>Total Tres Arroyos</t>
  </si>
  <si>
    <t>Villa Gesell</t>
  </si>
  <si>
    <t>Coop de Villa Gesell</t>
  </si>
  <si>
    <t>Total Villa Gesell</t>
  </si>
  <si>
    <t>Total EDEA</t>
  </si>
  <si>
    <t>Total Cooperativas</t>
  </si>
  <si>
    <t>Total GUMEM</t>
  </si>
  <si>
    <t>Total Area EDEA</t>
  </si>
  <si>
    <t>Cantidad de usuarios</t>
  </si>
  <si>
    <t>Coop de Punta Indio</t>
  </si>
  <si>
    <t>Coop de Mar Chiquita (Arbolito) (estimado)</t>
  </si>
  <si>
    <t xml:space="preserve">Coop.de Mar del Sud </t>
  </si>
  <si>
    <t>viene de EDEN</t>
  </si>
  <si>
    <t xml:space="preserve">Coop de Mar del Sud </t>
  </si>
  <si>
    <t>Coop de Mar de Ajo (estimada)</t>
  </si>
  <si>
    <t>Coop de Copetonas (rep)</t>
  </si>
  <si>
    <t xml:space="preserve">Coop de Las Flores </t>
  </si>
  <si>
    <t>AÑO 2014</t>
  </si>
  <si>
    <t xml:space="preserve">Coop de Camet </t>
  </si>
  <si>
    <t xml:space="preserve">Coop de Orense </t>
  </si>
  <si>
    <t xml:space="preserve">Coop de Tres Arroyos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</si>
</sst>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10" xfId="51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1">
      <selection activeCell="E130" sqref="E130"/>
    </sheetView>
  </sheetViews>
  <sheetFormatPr defaultColWidth="11.421875" defaultRowHeight="12.75"/>
  <cols>
    <col min="1" max="1" width="29.8515625" style="9" customWidth="1"/>
    <col min="2" max="2" width="32.140625" style="9" customWidth="1"/>
    <col min="3" max="3" width="14.421875" style="9" customWidth="1"/>
    <col min="4" max="8" width="11.421875" style="9" customWidth="1"/>
    <col min="9" max="9" width="9.8515625" style="9" customWidth="1"/>
    <col min="10" max="10" width="9.00390625" style="9" customWidth="1"/>
    <col min="11" max="11" width="9.7109375" style="9" customWidth="1"/>
    <col min="12" max="12" width="10.28125" style="9" customWidth="1"/>
    <col min="13" max="13" width="9.140625" style="9" customWidth="1"/>
    <col min="14" max="16384" width="11.421875" style="9" customWidth="1"/>
  </cols>
  <sheetData>
    <row r="1" spans="1:13" ht="12.75">
      <c r="A1" s="1" t="s">
        <v>138</v>
      </c>
      <c r="C1" s="8"/>
      <c r="D1" s="8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" t="s">
        <v>0</v>
      </c>
      <c r="C2" s="8"/>
      <c r="D2" s="8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1" t="s">
        <v>1</v>
      </c>
      <c r="C3" s="8"/>
      <c r="D3" s="8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" t="s">
        <v>2</v>
      </c>
      <c r="C4" s="8"/>
      <c r="D4" s="8"/>
      <c r="E4" s="10"/>
      <c r="F4" s="10"/>
      <c r="G4" s="10"/>
      <c r="H4" s="10"/>
      <c r="I4" s="10"/>
      <c r="J4" s="10"/>
      <c r="K4" s="10"/>
      <c r="L4" s="10"/>
      <c r="M4" s="10"/>
    </row>
    <row r="5" spans="2:13" ht="12.75">
      <c r="B5" s="8"/>
      <c r="C5" s="8"/>
      <c r="D5" s="8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4" customFormat="1" ht="12.75">
      <c r="A7" s="14" t="s">
        <v>16</v>
      </c>
      <c r="B7" s="14" t="s">
        <v>17</v>
      </c>
      <c r="C7" s="22">
        <f>SUM(D7:M7)</f>
        <v>15290.202</v>
      </c>
      <c r="D7" s="22">
        <v>6817.806</v>
      </c>
      <c r="E7" s="22">
        <v>5254.121</v>
      </c>
      <c r="F7" s="22">
        <v>300.797</v>
      </c>
      <c r="G7" s="22">
        <v>0</v>
      </c>
      <c r="H7" s="22">
        <v>1739.971</v>
      </c>
      <c r="I7" s="22">
        <v>0</v>
      </c>
      <c r="J7" s="22">
        <v>0</v>
      </c>
      <c r="K7" s="22">
        <v>653.774</v>
      </c>
      <c r="L7" s="22">
        <v>456.442</v>
      </c>
      <c r="M7" s="22">
        <v>67.291</v>
      </c>
    </row>
    <row r="8" spans="1:13" s="14" customFormat="1" ht="12.75">
      <c r="A8" s="14" t="s">
        <v>16</v>
      </c>
      <c r="B8" s="14" t="s">
        <v>18</v>
      </c>
      <c r="C8" s="22">
        <f>SUM(D8:M8)</f>
        <v>5054.240000000001</v>
      </c>
      <c r="D8" s="22">
        <v>1459.201</v>
      </c>
      <c r="E8" s="22">
        <v>778.744</v>
      </c>
      <c r="F8" s="22">
        <v>1000.284</v>
      </c>
      <c r="G8" s="22">
        <v>0</v>
      </c>
      <c r="H8" s="22">
        <v>495.695</v>
      </c>
      <c r="I8" s="22">
        <v>0</v>
      </c>
      <c r="J8" s="22">
        <v>0</v>
      </c>
      <c r="K8" s="22">
        <v>0</v>
      </c>
      <c r="L8" s="22">
        <v>1320.316</v>
      </c>
      <c r="M8" s="22">
        <v>0</v>
      </c>
    </row>
    <row r="9" spans="1:13" s="14" customFormat="1" ht="12.75">
      <c r="A9" s="5" t="s">
        <v>19</v>
      </c>
      <c r="C9" s="3">
        <f>SUM(D9:M9)</f>
        <v>20344.442000000003</v>
      </c>
      <c r="D9" s="3">
        <f>+D7+D8</f>
        <v>8277.007</v>
      </c>
      <c r="E9" s="3">
        <f aca="true" t="shared" si="0" ref="E9:M9">+E7+E8</f>
        <v>6032.865</v>
      </c>
      <c r="F9" s="3">
        <f t="shared" si="0"/>
        <v>1301.0810000000001</v>
      </c>
      <c r="G9" s="3">
        <f t="shared" si="0"/>
        <v>0</v>
      </c>
      <c r="H9" s="3">
        <f t="shared" si="0"/>
        <v>2235.666</v>
      </c>
      <c r="I9" s="3">
        <f t="shared" si="0"/>
        <v>0</v>
      </c>
      <c r="J9" s="3">
        <f t="shared" si="0"/>
        <v>0</v>
      </c>
      <c r="K9" s="3">
        <f t="shared" si="0"/>
        <v>653.774</v>
      </c>
      <c r="L9" s="3">
        <f t="shared" si="0"/>
        <v>1776.758</v>
      </c>
      <c r="M9" s="3">
        <f t="shared" si="0"/>
        <v>67.291</v>
      </c>
    </row>
    <row r="10" spans="1:13" s="14" customFormat="1" ht="12.75">
      <c r="A10" s="14" t="s">
        <v>20</v>
      </c>
      <c r="B10" s="14" t="s">
        <v>17</v>
      </c>
      <c r="C10" s="22">
        <f>SUM(D10:M10)</f>
        <v>28614.714</v>
      </c>
      <c r="D10" s="22">
        <v>11944.722</v>
      </c>
      <c r="E10" s="22">
        <v>7452.679</v>
      </c>
      <c r="F10" s="22">
        <v>4154.387</v>
      </c>
      <c r="G10" s="22">
        <v>0</v>
      </c>
      <c r="H10" s="22">
        <v>1902.564</v>
      </c>
      <c r="I10" s="22">
        <v>0</v>
      </c>
      <c r="J10" s="22">
        <v>0</v>
      </c>
      <c r="K10" s="22">
        <v>1305.953</v>
      </c>
      <c r="L10" s="22">
        <v>1746.436</v>
      </c>
      <c r="M10" s="22">
        <v>107.973</v>
      </c>
    </row>
    <row r="11" spans="1:13" s="14" customFormat="1" ht="12.75">
      <c r="A11" s="5" t="s">
        <v>21</v>
      </c>
      <c r="C11" s="3">
        <f aca="true" t="shared" si="1" ref="C11:C76">SUM(D11:M11)</f>
        <v>28614.714</v>
      </c>
      <c r="D11" s="3">
        <f>+D10</f>
        <v>11944.722</v>
      </c>
      <c r="E11" s="3">
        <f aca="true" t="shared" si="2" ref="E11:M11">+E10</f>
        <v>7452.679</v>
      </c>
      <c r="F11" s="3">
        <f t="shared" si="2"/>
        <v>4154.387</v>
      </c>
      <c r="G11" s="3">
        <f t="shared" si="2"/>
        <v>0</v>
      </c>
      <c r="H11" s="3">
        <f t="shared" si="2"/>
        <v>1902.564</v>
      </c>
      <c r="I11" s="3">
        <f t="shared" si="2"/>
        <v>0</v>
      </c>
      <c r="J11" s="3">
        <f t="shared" si="2"/>
        <v>0</v>
      </c>
      <c r="K11" s="3">
        <f t="shared" si="2"/>
        <v>1305.953</v>
      </c>
      <c r="L11" s="3">
        <f t="shared" si="2"/>
        <v>1746.436</v>
      </c>
      <c r="M11" s="3">
        <f t="shared" si="2"/>
        <v>107.973</v>
      </c>
    </row>
    <row r="12" spans="1:13" s="14" customFormat="1" ht="12.75">
      <c r="A12" s="14" t="s">
        <v>22</v>
      </c>
      <c r="B12" s="14" t="s">
        <v>23</v>
      </c>
      <c r="C12" s="22">
        <f t="shared" si="1"/>
        <v>133144.017</v>
      </c>
      <c r="D12" s="22">
        <v>50404.135</v>
      </c>
      <c r="E12" s="22">
        <v>8258.213</v>
      </c>
      <c r="F12" s="22">
        <v>58068.08</v>
      </c>
      <c r="G12" s="22">
        <v>3078.883</v>
      </c>
      <c r="H12" s="22">
        <v>9848.831</v>
      </c>
      <c r="I12" s="22">
        <v>0</v>
      </c>
      <c r="J12" s="22">
        <v>0</v>
      </c>
      <c r="K12" s="22">
        <v>0</v>
      </c>
      <c r="L12" s="22">
        <v>3485.875</v>
      </c>
      <c r="M12" s="22">
        <v>0</v>
      </c>
    </row>
    <row r="13" spans="1:13" ht="12.75">
      <c r="A13" s="9" t="s">
        <v>22</v>
      </c>
      <c r="B13" s="9" t="s">
        <v>24</v>
      </c>
      <c r="C13" s="12">
        <f t="shared" si="1"/>
        <v>41655.56</v>
      </c>
      <c r="D13" s="12">
        <v>0</v>
      </c>
      <c r="E13" s="12">
        <v>0</v>
      </c>
      <c r="F13" s="12">
        <v>41655.56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s="14" customFormat="1" ht="12.75">
      <c r="A14" s="5" t="s">
        <v>25</v>
      </c>
      <c r="C14" s="3">
        <f t="shared" si="1"/>
        <v>174799.57700000002</v>
      </c>
      <c r="D14" s="3">
        <f>+D12+D13</f>
        <v>50404.135</v>
      </c>
      <c r="E14" s="3">
        <f aca="true" t="shared" si="3" ref="E14:M14">+E12+E13</f>
        <v>8258.213</v>
      </c>
      <c r="F14" s="3">
        <f t="shared" si="3"/>
        <v>99723.64</v>
      </c>
      <c r="G14" s="3">
        <f t="shared" si="3"/>
        <v>3078.883</v>
      </c>
      <c r="H14" s="3">
        <f t="shared" si="3"/>
        <v>9848.831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3">
        <f t="shared" si="3"/>
        <v>3485.875</v>
      </c>
      <c r="M14" s="3">
        <f t="shared" si="3"/>
        <v>0</v>
      </c>
    </row>
    <row r="15" spans="1:13" s="14" customFormat="1" ht="12.75">
      <c r="A15" s="14" t="s">
        <v>26</v>
      </c>
      <c r="B15" s="14" t="s">
        <v>27</v>
      </c>
      <c r="C15" s="22">
        <f t="shared" si="1"/>
        <v>89327.16600000001</v>
      </c>
      <c r="D15" s="22">
        <v>30119.272</v>
      </c>
      <c r="E15" s="22">
        <v>25364.892</v>
      </c>
      <c r="F15" s="22">
        <v>17806.006</v>
      </c>
      <c r="G15" s="22">
        <v>3698.269</v>
      </c>
      <c r="H15" s="22">
        <v>4577.097</v>
      </c>
      <c r="I15" s="22">
        <v>0</v>
      </c>
      <c r="J15" s="22">
        <v>0</v>
      </c>
      <c r="K15" s="22">
        <v>3800.068</v>
      </c>
      <c r="L15" s="22">
        <v>3671.445</v>
      </c>
      <c r="M15" s="22">
        <v>290.117</v>
      </c>
    </row>
    <row r="16" spans="1:13" s="14" customFormat="1" ht="12.75">
      <c r="A16" s="14" t="s">
        <v>26</v>
      </c>
      <c r="B16" s="14" t="s">
        <v>17</v>
      </c>
      <c r="C16" s="22">
        <f t="shared" si="1"/>
        <v>61639.306</v>
      </c>
      <c r="D16" s="22">
        <v>0</v>
      </c>
      <c r="E16" s="22">
        <v>0</v>
      </c>
      <c r="F16" s="22">
        <v>61639.306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s="14" customFormat="1" ht="12.75">
      <c r="A17" s="5" t="s">
        <v>28</v>
      </c>
      <c r="C17" s="3">
        <f t="shared" si="1"/>
        <v>150966.47200000004</v>
      </c>
      <c r="D17" s="3">
        <f>+D15+D16</f>
        <v>30119.272</v>
      </c>
      <c r="E17" s="3">
        <f aca="true" t="shared" si="4" ref="E17:M17">+E15+E16</f>
        <v>25364.892</v>
      </c>
      <c r="F17" s="3">
        <f t="shared" si="4"/>
        <v>79445.312</v>
      </c>
      <c r="G17" s="3">
        <f t="shared" si="4"/>
        <v>3698.269</v>
      </c>
      <c r="H17" s="3">
        <f t="shared" si="4"/>
        <v>4577.097</v>
      </c>
      <c r="I17" s="3">
        <f t="shared" si="4"/>
        <v>0</v>
      </c>
      <c r="J17" s="3">
        <f t="shared" si="4"/>
        <v>0</v>
      </c>
      <c r="K17" s="3">
        <f t="shared" si="4"/>
        <v>3800.068</v>
      </c>
      <c r="L17" s="3">
        <f t="shared" si="4"/>
        <v>3671.445</v>
      </c>
      <c r="M17" s="3">
        <f t="shared" si="4"/>
        <v>290.117</v>
      </c>
    </row>
    <row r="18" spans="1:13" s="14" customFormat="1" ht="12.75">
      <c r="A18" s="14" t="s">
        <v>29</v>
      </c>
      <c r="B18" s="14" t="s">
        <v>30</v>
      </c>
      <c r="C18" s="22">
        <f t="shared" si="1"/>
        <v>32740.461000000003</v>
      </c>
      <c r="D18" s="22">
        <v>8922.097</v>
      </c>
      <c r="E18" s="22">
        <v>5302.315</v>
      </c>
      <c r="F18" s="22">
        <v>11484.494</v>
      </c>
      <c r="G18" s="22">
        <v>640.07</v>
      </c>
      <c r="H18" s="22">
        <v>2608.432</v>
      </c>
      <c r="I18" s="22">
        <v>0</v>
      </c>
      <c r="J18" s="22">
        <v>0</v>
      </c>
      <c r="K18" s="22">
        <v>1254.454</v>
      </c>
      <c r="L18" s="22">
        <v>2528.599</v>
      </c>
      <c r="M18" s="22">
        <v>0</v>
      </c>
    </row>
    <row r="19" spans="1:13" s="14" customFormat="1" ht="12.75">
      <c r="A19" s="14" t="s">
        <v>29</v>
      </c>
      <c r="B19" s="14" t="s">
        <v>17</v>
      </c>
      <c r="C19" s="22">
        <f t="shared" si="1"/>
        <v>51197.577</v>
      </c>
      <c r="D19" s="22">
        <v>0</v>
      </c>
      <c r="E19" s="22">
        <v>0</v>
      </c>
      <c r="F19" s="22">
        <v>51197.577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s="14" customFormat="1" ht="12.75">
      <c r="A20" s="14" t="s">
        <v>29</v>
      </c>
      <c r="B20" s="14" t="s">
        <v>31</v>
      </c>
      <c r="C20" s="22">
        <f t="shared" si="1"/>
        <v>5101.811</v>
      </c>
      <c r="D20" s="22">
        <v>2122.842</v>
      </c>
      <c r="E20" s="22">
        <v>1675.832</v>
      </c>
      <c r="F20" s="22">
        <v>0</v>
      </c>
      <c r="G20" s="22">
        <v>197.415</v>
      </c>
      <c r="H20" s="22">
        <v>597.235</v>
      </c>
      <c r="I20" s="22">
        <v>0</v>
      </c>
      <c r="J20" s="22">
        <v>0</v>
      </c>
      <c r="K20" s="22">
        <v>294.792</v>
      </c>
      <c r="L20" s="22">
        <v>208.035</v>
      </c>
      <c r="M20" s="22">
        <v>5.66</v>
      </c>
    </row>
    <row r="21" spans="1:13" s="14" customFormat="1" ht="12.75">
      <c r="A21" s="14" t="s">
        <v>29</v>
      </c>
      <c r="B21" s="14" t="s">
        <v>24</v>
      </c>
      <c r="C21" s="22">
        <f t="shared" si="1"/>
        <v>51264.5</v>
      </c>
      <c r="D21" s="22">
        <v>0</v>
      </c>
      <c r="E21" s="22">
        <v>0</v>
      </c>
      <c r="F21" s="22">
        <v>51264.5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s="14" customFormat="1" ht="12.75">
      <c r="A22" s="5" t="s">
        <v>32</v>
      </c>
      <c r="C22" s="3">
        <f t="shared" si="1"/>
        <v>140304.349</v>
      </c>
      <c r="D22" s="3">
        <f>+D18+D19+D20+D21</f>
        <v>11044.939</v>
      </c>
      <c r="E22" s="3">
        <f aca="true" t="shared" si="5" ref="E22:M22">+E18+E19+E20+E21</f>
        <v>6978.147</v>
      </c>
      <c r="F22" s="3">
        <f t="shared" si="5"/>
        <v>113946.571</v>
      </c>
      <c r="G22" s="3">
        <f t="shared" si="5"/>
        <v>837.485</v>
      </c>
      <c r="H22" s="3">
        <f t="shared" si="5"/>
        <v>3205.667</v>
      </c>
      <c r="I22" s="3">
        <f t="shared" si="5"/>
        <v>0</v>
      </c>
      <c r="J22" s="3">
        <f t="shared" si="5"/>
        <v>0</v>
      </c>
      <c r="K22" s="3">
        <f t="shared" si="5"/>
        <v>1549.2459999999999</v>
      </c>
      <c r="L22" s="3">
        <f t="shared" si="5"/>
        <v>2736.634</v>
      </c>
      <c r="M22" s="3">
        <f t="shared" si="5"/>
        <v>5.66</v>
      </c>
    </row>
    <row r="23" spans="1:13" s="14" customFormat="1" ht="12.75">
      <c r="A23" s="14" t="s">
        <v>33</v>
      </c>
      <c r="B23" s="14" t="s">
        <v>17</v>
      </c>
      <c r="C23" s="22">
        <f t="shared" si="1"/>
        <v>4531.1</v>
      </c>
      <c r="D23" s="22">
        <v>395.026</v>
      </c>
      <c r="E23" s="22">
        <v>75.366</v>
      </c>
      <c r="F23" s="22">
        <v>0</v>
      </c>
      <c r="G23" s="22">
        <v>0</v>
      </c>
      <c r="H23" s="22">
        <v>388.607</v>
      </c>
      <c r="I23" s="22">
        <v>0</v>
      </c>
      <c r="J23" s="22">
        <v>0</v>
      </c>
      <c r="K23" s="22">
        <v>3479.802</v>
      </c>
      <c r="L23" s="22">
        <v>192.104</v>
      </c>
      <c r="M23" s="22">
        <v>0.195</v>
      </c>
    </row>
    <row r="24" spans="1:13" s="14" customFormat="1" ht="12.75">
      <c r="A24" s="5" t="s">
        <v>34</v>
      </c>
      <c r="C24" s="3">
        <f t="shared" si="1"/>
        <v>4531.1</v>
      </c>
      <c r="D24" s="3">
        <f>+D23</f>
        <v>395.026</v>
      </c>
      <c r="E24" s="3">
        <f aca="true" t="shared" si="6" ref="E24:M24">+E23</f>
        <v>75.366</v>
      </c>
      <c r="F24" s="3">
        <f t="shared" si="6"/>
        <v>0</v>
      </c>
      <c r="G24" s="3">
        <f t="shared" si="6"/>
        <v>0</v>
      </c>
      <c r="H24" s="3">
        <f t="shared" si="6"/>
        <v>388.607</v>
      </c>
      <c r="I24" s="3">
        <f t="shared" si="6"/>
        <v>0</v>
      </c>
      <c r="J24" s="3">
        <f t="shared" si="6"/>
        <v>0</v>
      </c>
      <c r="K24" s="3">
        <f t="shared" si="6"/>
        <v>3479.802</v>
      </c>
      <c r="L24" s="3">
        <f t="shared" si="6"/>
        <v>192.104</v>
      </c>
      <c r="M24" s="3">
        <f t="shared" si="6"/>
        <v>0.195</v>
      </c>
    </row>
    <row r="25" spans="1:13" s="14" customFormat="1" ht="12.75">
      <c r="A25" s="14" t="s">
        <v>35</v>
      </c>
      <c r="B25" s="14" t="s">
        <v>36</v>
      </c>
      <c r="C25" s="12">
        <f t="shared" si="1"/>
        <v>15787.723000000002</v>
      </c>
      <c r="D25" s="12">
        <v>5509.539</v>
      </c>
      <c r="E25" s="12">
        <v>3199.445</v>
      </c>
      <c r="F25" s="12">
        <v>4814.436</v>
      </c>
      <c r="G25" s="12">
        <v>0</v>
      </c>
      <c r="H25" s="12">
        <v>737.244</v>
      </c>
      <c r="I25" s="12">
        <v>0</v>
      </c>
      <c r="J25" s="12">
        <v>0</v>
      </c>
      <c r="K25" s="12">
        <v>0</v>
      </c>
      <c r="L25" s="12">
        <v>1422.323</v>
      </c>
      <c r="M25" s="12">
        <v>104.736</v>
      </c>
    </row>
    <row r="26" spans="1:13" s="14" customFormat="1" ht="12.75">
      <c r="A26" s="5" t="s">
        <v>37</v>
      </c>
      <c r="C26" s="11">
        <f t="shared" si="1"/>
        <v>15787.723000000002</v>
      </c>
      <c r="D26" s="11">
        <f>+D25</f>
        <v>5509.539</v>
      </c>
      <c r="E26" s="11">
        <f aca="true" t="shared" si="7" ref="E26:M26">+E25</f>
        <v>3199.445</v>
      </c>
      <c r="F26" s="11">
        <f t="shared" si="7"/>
        <v>4814.436</v>
      </c>
      <c r="G26" s="11">
        <f t="shared" si="7"/>
        <v>0</v>
      </c>
      <c r="H26" s="11">
        <f t="shared" si="7"/>
        <v>737.244</v>
      </c>
      <c r="I26" s="11">
        <f t="shared" si="7"/>
        <v>0</v>
      </c>
      <c r="J26" s="11">
        <f t="shared" si="7"/>
        <v>0</v>
      </c>
      <c r="K26" s="11">
        <f t="shared" si="7"/>
        <v>0</v>
      </c>
      <c r="L26" s="11">
        <f t="shared" si="7"/>
        <v>1422.323</v>
      </c>
      <c r="M26" s="11">
        <f t="shared" si="7"/>
        <v>104.736</v>
      </c>
    </row>
    <row r="27" spans="1:13" s="14" customFormat="1" ht="12.75">
      <c r="A27" s="14" t="s">
        <v>38</v>
      </c>
      <c r="B27" s="14" t="s">
        <v>17</v>
      </c>
      <c r="C27" s="22">
        <f t="shared" si="1"/>
        <v>116103.15999999999</v>
      </c>
      <c r="D27" s="22">
        <v>32983.618</v>
      </c>
      <c r="E27" s="22">
        <v>17071.287</v>
      </c>
      <c r="F27" s="22">
        <v>54182.718</v>
      </c>
      <c r="G27" s="22">
        <v>0</v>
      </c>
      <c r="H27" s="22">
        <v>3631.33</v>
      </c>
      <c r="I27" s="22">
        <v>0</v>
      </c>
      <c r="J27" s="22">
        <v>0</v>
      </c>
      <c r="K27" s="22">
        <v>5635.128</v>
      </c>
      <c r="L27" s="22">
        <v>1879.791</v>
      </c>
      <c r="M27" s="22">
        <v>719.288</v>
      </c>
    </row>
    <row r="28" spans="1:13" s="14" customFormat="1" ht="12.75">
      <c r="A28" s="14" t="s">
        <v>38</v>
      </c>
      <c r="B28" s="14" t="s">
        <v>39</v>
      </c>
      <c r="C28" s="22">
        <f t="shared" si="1"/>
        <v>21154.942</v>
      </c>
      <c r="D28" s="22">
        <v>3617.301</v>
      </c>
      <c r="E28" s="22">
        <v>2090.689</v>
      </c>
      <c r="F28" s="22">
        <v>12039.506</v>
      </c>
      <c r="G28" s="22">
        <v>211.402</v>
      </c>
      <c r="H28" s="22">
        <v>998.33</v>
      </c>
      <c r="I28" s="22">
        <v>0</v>
      </c>
      <c r="J28" s="22">
        <v>0</v>
      </c>
      <c r="K28" s="22">
        <v>357.318</v>
      </c>
      <c r="L28" s="22">
        <v>1840.396</v>
      </c>
      <c r="M28" s="22">
        <v>0</v>
      </c>
    </row>
    <row r="29" spans="1:13" s="14" customFormat="1" ht="12.75">
      <c r="A29" s="5" t="s">
        <v>40</v>
      </c>
      <c r="C29" s="3">
        <f t="shared" si="1"/>
        <v>137258.102</v>
      </c>
      <c r="D29" s="3">
        <f>+D27+D28</f>
        <v>36600.919</v>
      </c>
      <c r="E29" s="3">
        <f aca="true" t="shared" si="8" ref="E29:M29">+E27+E28</f>
        <v>19161.976</v>
      </c>
      <c r="F29" s="3">
        <f t="shared" si="8"/>
        <v>66222.224</v>
      </c>
      <c r="G29" s="3">
        <f t="shared" si="8"/>
        <v>211.402</v>
      </c>
      <c r="H29" s="3">
        <f t="shared" si="8"/>
        <v>4629.66</v>
      </c>
      <c r="I29" s="3">
        <f t="shared" si="8"/>
        <v>0</v>
      </c>
      <c r="J29" s="3">
        <f t="shared" si="8"/>
        <v>0</v>
      </c>
      <c r="K29" s="3">
        <f t="shared" si="8"/>
        <v>5992.446</v>
      </c>
      <c r="L29" s="3">
        <f t="shared" si="8"/>
        <v>3720.187</v>
      </c>
      <c r="M29" s="3">
        <f t="shared" si="8"/>
        <v>719.288</v>
      </c>
    </row>
    <row r="30" spans="1:13" s="14" customFormat="1" ht="12.75">
      <c r="A30" s="14" t="s">
        <v>41</v>
      </c>
      <c r="B30" s="14" t="s">
        <v>42</v>
      </c>
      <c r="C30" s="22">
        <f t="shared" si="1"/>
        <v>914.665</v>
      </c>
      <c r="D30" s="22">
        <v>319.307</v>
      </c>
      <c r="E30" s="22">
        <v>132.482</v>
      </c>
      <c r="F30" s="22">
        <v>310.519</v>
      </c>
      <c r="G30" s="22">
        <v>0</v>
      </c>
      <c r="H30" s="22">
        <v>54</v>
      </c>
      <c r="I30" s="22">
        <v>0</v>
      </c>
      <c r="J30" s="22">
        <v>0</v>
      </c>
      <c r="K30" s="22">
        <v>0</v>
      </c>
      <c r="L30" s="22">
        <v>98.357</v>
      </c>
      <c r="M30" s="22">
        <v>0</v>
      </c>
    </row>
    <row r="31" spans="1:13" s="14" customFormat="1" ht="12.75">
      <c r="A31" s="14" t="s">
        <v>41</v>
      </c>
      <c r="B31" s="14" t="s">
        <v>43</v>
      </c>
      <c r="C31" s="22">
        <f t="shared" si="1"/>
        <v>4103.469</v>
      </c>
      <c r="D31" s="22">
        <v>1771.657</v>
      </c>
      <c r="E31" s="22">
        <v>432.316</v>
      </c>
      <c r="F31" s="22">
        <v>1461.762</v>
      </c>
      <c r="G31" s="22">
        <v>0</v>
      </c>
      <c r="H31" s="22">
        <v>220.752</v>
      </c>
      <c r="I31" s="22">
        <v>0</v>
      </c>
      <c r="J31" s="22">
        <v>0</v>
      </c>
      <c r="K31" s="22">
        <v>0</v>
      </c>
      <c r="L31" s="22">
        <v>216.982</v>
      </c>
      <c r="M31" s="22">
        <v>0</v>
      </c>
    </row>
    <row r="32" spans="1:13" s="14" customFormat="1" ht="12.75">
      <c r="A32" s="14" t="s">
        <v>41</v>
      </c>
      <c r="B32" s="14" t="s">
        <v>44</v>
      </c>
      <c r="C32" s="12">
        <f t="shared" si="1"/>
        <v>15636.719000000001</v>
      </c>
      <c r="D32" s="12">
        <v>4949.07</v>
      </c>
      <c r="E32" s="12">
        <v>1366.569</v>
      </c>
      <c r="F32" s="12">
        <v>5900.522</v>
      </c>
      <c r="G32" s="12">
        <v>0</v>
      </c>
      <c r="H32" s="12">
        <v>948.308</v>
      </c>
      <c r="I32" s="12">
        <v>0</v>
      </c>
      <c r="J32" s="12">
        <v>0</v>
      </c>
      <c r="K32" s="12">
        <v>77.538</v>
      </c>
      <c r="L32" s="12">
        <v>2394.712</v>
      </c>
      <c r="M32" s="12">
        <v>0</v>
      </c>
    </row>
    <row r="33" spans="1:13" s="14" customFormat="1" ht="12.75">
      <c r="A33" s="14" t="s">
        <v>41</v>
      </c>
      <c r="B33" s="14" t="s">
        <v>17</v>
      </c>
      <c r="C33" s="22">
        <f t="shared" si="1"/>
        <v>1044.205</v>
      </c>
      <c r="D33" s="22">
        <v>344.008</v>
      </c>
      <c r="E33" s="22">
        <v>508.657</v>
      </c>
      <c r="F33" s="22">
        <v>0</v>
      </c>
      <c r="G33" s="22">
        <v>0</v>
      </c>
      <c r="H33" s="22">
        <v>39.847</v>
      </c>
      <c r="I33" s="22">
        <v>0</v>
      </c>
      <c r="J33" s="22">
        <v>0</v>
      </c>
      <c r="K33" s="22">
        <v>12.226</v>
      </c>
      <c r="L33" s="22">
        <v>139.467</v>
      </c>
      <c r="M33" s="22">
        <v>0</v>
      </c>
    </row>
    <row r="34" spans="1:13" s="14" customFormat="1" ht="12.75">
      <c r="A34" s="5" t="s">
        <v>45</v>
      </c>
      <c r="C34" s="3">
        <f t="shared" si="1"/>
        <v>21699.057999999997</v>
      </c>
      <c r="D34" s="3">
        <f>+D30+D31+D32+D33</f>
        <v>7384.0419999999995</v>
      </c>
      <c r="E34" s="3">
        <f aca="true" t="shared" si="9" ref="E34:M34">+E30+E31+E32+E33</f>
        <v>2440.024</v>
      </c>
      <c r="F34" s="3">
        <f t="shared" si="9"/>
        <v>7672.803</v>
      </c>
      <c r="G34" s="3">
        <f t="shared" si="9"/>
        <v>0</v>
      </c>
      <c r="H34" s="3">
        <f t="shared" si="9"/>
        <v>1262.907</v>
      </c>
      <c r="I34" s="3">
        <f t="shared" si="9"/>
        <v>0</v>
      </c>
      <c r="J34" s="3">
        <f t="shared" si="9"/>
        <v>0</v>
      </c>
      <c r="K34" s="3">
        <f t="shared" si="9"/>
        <v>89.764</v>
      </c>
      <c r="L34" s="3">
        <f t="shared" si="9"/>
        <v>2849.518</v>
      </c>
      <c r="M34" s="3">
        <f t="shared" si="9"/>
        <v>0</v>
      </c>
    </row>
    <row r="35" spans="1:13" s="14" customFormat="1" ht="12.75">
      <c r="A35" s="14" t="s">
        <v>46</v>
      </c>
      <c r="B35" s="14" t="s">
        <v>17</v>
      </c>
      <c r="C35" s="22">
        <f t="shared" si="1"/>
        <v>40548.063</v>
      </c>
      <c r="D35" s="22">
        <v>19575.054</v>
      </c>
      <c r="E35" s="22">
        <v>12415.097</v>
      </c>
      <c r="F35" s="22">
        <v>1907.135</v>
      </c>
      <c r="G35" s="22">
        <v>0</v>
      </c>
      <c r="H35" s="22">
        <v>2243.126</v>
      </c>
      <c r="I35" s="22">
        <v>0</v>
      </c>
      <c r="J35" s="22">
        <v>0</v>
      </c>
      <c r="K35" s="22">
        <v>2900.771</v>
      </c>
      <c r="L35" s="22">
        <v>1210.196</v>
      </c>
      <c r="M35" s="22">
        <v>296.684</v>
      </c>
    </row>
    <row r="36" spans="1:13" s="14" customFormat="1" ht="12.75">
      <c r="A36" s="5" t="s">
        <v>47</v>
      </c>
      <c r="C36" s="3">
        <f t="shared" si="1"/>
        <v>40548.063</v>
      </c>
      <c r="D36" s="3">
        <f>+D35</f>
        <v>19575.054</v>
      </c>
      <c r="E36" s="3">
        <f aca="true" t="shared" si="10" ref="E36:M36">+E35</f>
        <v>12415.097</v>
      </c>
      <c r="F36" s="3">
        <f t="shared" si="10"/>
        <v>1907.135</v>
      </c>
      <c r="G36" s="3">
        <f t="shared" si="10"/>
        <v>0</v>
      </c>
      <c r="H36" s="3">
        <f t="shared" si="10"/>
        <v>2243.126</v>
      </c>
      <c r="I36" s="3">
        <f t="shared" si="10"/>
        <v>0</v>
      </c>
      <c r="J36" s="3">
        <f t="shared" si="10"/>
        <v>0</v>
      </c>
      <c r="K36" s="3">
        <f t="shared" si="10"/>
        <v>2900.771</v>
      </c>
      <c r="L36" s="3">
        <f t="shared" si="10"/>
        <v>1210.196</v>
      </c>
      <c r="M36" s="3">
        <f t="shared" si="10"/>
        <v>296.684</v>
      </c>
    </row>
    <row r="37" spans="1:13" s="14" customFormat="1" ht="12.75">
      <c r="A37" s="14" t="s">
        <v>48</v>
      </c>
      <c r="B37" s="14" t="s">
        <v>17</v>
      </c>
      <c r="C37" s="22">
        <f t="shared" si="1"/>
        <v>53215.095</v>
      </c>
      <c r="D37" s="22">
        <v>26425.594</v>
      </c>
      <c r="E37" s="22">
        <v>14392.296</v>
      </c>
      <c r="F37" s="22">
        <v>334.264</v>
      </c>
      <c r="G37" s="22">
        <v>0</v>
      </c>
      <c r="H37" s="22">
        <v>5683.784</v>
      </c>
      <c r="I37" s="22">
        <v>0</v>
      </c>
      <c r="J37" s="22">
        <v>0</v>
      </c>
      <c r="K37" s="22">
        <v>5558.183</v>
      </c>
      <c r="L37" s="22">
        <v>614.877</v>
      </c>
      <c r="M37" s="22">
        <v>206.097</v>
      </c>
    </row>
    <row r="38" spans="1:13" s="14" customFormat="1" ht="12.75">
      <c r="A38" s="14" t="s">
        <v>48</v>
      </c>
      <c r="B38" s="14" t="s">
        <v>132</v>
      </c>
      <c r="C38" s="12">
        <v>1813.8196877996845</v>
      </c>
      <c r="D38" s="12">
        <v>1089.14</v>
      </c>
      <c r="E38" s="12">
        <v>391.255</v>
      </c>
      <c r="F38" s="12">
        <v>0</v>
      </c>
      <c r="G38" s="12">
        <v>0</v>
      </c>
      <c r="H38" s="12">
        <v>394.23</v>
      </c>
      <c r="I38" s="12">
        <v>0</v>
      </c>
      <c r="J38" s="12">
        <v>0</v>
      </c>
      <c r="K38" s="12">
        <v>0</v>
      </c>
      <c r="L38" s="12">
        <v>117.022</v>
      </c>
      <c r="M38" s="12">
        <v>6</v>
      </c>
    </row>
    <row r="39" spans="1:13" s="14" customFormat="1" ht="12.75">
      <c r="A39" s="14" t="s">
        <v>48</v>
      </c>
      <c r="B39" s="14" t="s">
        <v>49</v>
      </c>
      <c r="C39" s="12">
        <f t="shared" si="1"/>
        <v>19521.156</v>
      </c>
      <c r="D39" s="12">
        <v>3940.603</v>
      </c>
      <c r="E39" s="12">
        <v>1342.572</v>
      </c>
      <c r="F39" s="12">
        <v>9025.089</v>
      </c>
      <c r="G39" s="12">
        <v>250.959</v>
      </c>
      <c r="H39" s="12">
        <v>922.136</v>
      </c>
      <c r="I39" s="12">
        <v>0</v>
      </c>
      <c r="J39" s="12">
        <v>1510.855</v>
      </c>
      <c r="K39" s="12">
        <v>176.315</v>
      </c>
      <c r="L39" s="12">
        <v>2058.553</v>
      </c>
      <c r="M39" s="12">
        <v>294.074</v>
      </c>
    </row>
    <row r="40" spans="1:13" s="14" customFormat="1" ht="12.75">
      <c r="A40" s="14" t="s">
        <v>48</v>
      </c>
      <c r="B40" s="14" t="s">
        <v>50</v>
      </c>
      <c r="C40" s="22">
        <f t="shared" si="1"/>
        <v>2617.0609999999997</v>
      </c>
      <c r="D40" s="22">
        <v>874.922</v>
      </c>
      <c r="E40" s="22">
        <v>506.887</v>
      </c>
      <c r="F40" s="22">
        <v>0</v>
      </c>
      <c r="G40" s="22">
        <v>0</v>
      </c>
      <c r="H40" s="22">
        <v>461.521</v>
      </c>
      <c r="I40" s="22">
        <v>0</v>
      </c>
      <c r="J40" s="22">
        <v>245.268</v>
      </c>
      <c r="K40" s="22">
        <v>0</v>
      </c>
      <c r="L40" s="22">
        <v>501.008</v>
      </c>
      <c r="M40" s="22">
        <v>27.455</v>
      </c>
    </row>
    <row r="41" spans="1:13" s="14" customFormat="1" ht="12.75">
      <c r="A41" s="5" t="s">
        <v>51</v>
      </c>
      <c r="C41" s="3">
        <f t="shared" si="1"/>
        <v>77350.95900000003</v>
      </c>
      <c r="D41" s="3">
        <f>+D37+D38+D39+D40</f>
        <v>32330.259</v>
      </c>
      <c r="E41" s="3">
        <f aca="true" t="shared" si="11" ref="E41:M41">+E37+E38+E39+E40</f>
        <v>16633.01</v>
      </c>
      <c r="F41" s="3">
        <f t="shared" si="11"/>
        <v>9359.353</v>
      </c>
      <c r="G41" s="3">
        <f t="shared" si="11"/>
        <v>250.959</v>
      </c>
      <c r="H41" s="3">
        <f t="shared" si="11"/>
        <v>7461.670999999999</v>
      </c>
      <c r="I41" s="3">
        <f t="shared" si="11"/>
        <v>0</v>
      </c>
      <c r="J41" s="3">
        <f t="shared" si="11"/>
        <v>1756.123</v>
      </c>
      <c r="K41" s="3">
        <f t="shared" si="11"/>
        <v>5734.498</v>
      </c>
      <c r="L41" s="3">
        <f t="shared" si="11"/>
        <v>3291.4599999999996</v>
      </c>
      <c r="M41" s="3">
        <f t="shared" si="11"/>
        <v>533.6260000000001</v>
      </c>
    </row>
    <row r="42" spans="1:13" s="14" customFormat="1" ht="12.75">
      <c r="A42" s="14" t="s">
        <v>52</v>
      </c>
      <c r="B42" s="14" t="s">
        <v>17</v>
      </c>
      <c r="C42" s="22">
        <f t="shared" si="1"/>
        <v>18466.757999999998</v>
      </c>
      <c r="D42" s="22">
        <v>6601.846</v>
      </c>
      <c r="E42" s="22">
        <v>5156.253</v>
      </c>
      <c r="F42" s="22">
        <v>48.538</v>
      </c>
      <c r="G42" s="22">
        <v>0</v>
      </c>
      <c r="H42" s="22">
        <v>1412.533</v>
      </c>
      <c r="I42" s="22">
        <v>0</v>
      </c>
      <c r="J42" s="22">
        <v>0</v>
      </c>
      <c r="K42" s="22">
        <v>3602.645</v>
      </c>
      <c r="L42" s="22">
        <v>1594.606</v>
      </c>
      <c r="M42" s="22">
        <v>50.337</v>
      </c>
    </row>
    <row r="43" spans="1:13" s="14" customFormat="1" ht="12.75">
      <c r="A43" s="14" t="s">
        <v>52</v>
      </c>
      <c r="B43" s="14" t="s">
        <v>53</v>
      </c>
      <c r="C43" s="22">
        <f t="shared" si="1"/>
        <v>57.93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57.93</v>
      </c>
      <c r="M43" s="22">
        <v>0</v>
      </c>
    </row>
    <row r="44" spans="1:13" s="14" customFormat="1" ht="12.75">
      <c r="A44" s="5" t="s">
        <v>54</v>
      </c>
      <c r="C44" s="3">
        <f t="shared" si="1"/>
        <v>18524.688</v>
      </c>
      <c r="D44" s="3">
        <f>+D42+D43</f>
        <v>6601.846</v>
      </c>
      <c r="E44" s="3">
        <f aca="true" t="shared" si="12" ref="E44:M44">+E42+E43</f>
        <v>5156.253</v>
      </c>
      <c r="F44" s="3">
        <f t="shared" si="12"/>
        <v>48.538</v>
      </c>
      <c r="G44" s="3">
        <f t="shared" si="12"/>
        <v>0</v>
      </c>
      <c r="H44" s="3">
        <f t="shared" si="12"/>
        <v>1412.533</v>
      </c>
      <c r="I44" s="3">
        <f t="shared" si="12"/>
        <v>0</v>
      </c>
      <c r="J44" s="3">
        <f t="shared" si="12"/>
        <v>0</v>
      </c>
      <c r="K44" s="3">
        <f t="shared" si="12"/>
        <v>3602.645</v>
      </c>
      <c r="L44" s="3">
        <f t="shared" si="12"/>
        <v>1652.536</v>
      </c>
      <c r="M44" s="3">
        <f t="shared" si="12"/>
        <v>50.337</v>
      </c>
    </row>
    <row r="45" spans="1:13" s="14" customFormat="1" ht="12.75">
      <c r="A45" s="14" t="s">
        <v>55</v>
      </c>
      <c r="B45" s="14" t="s">
        <v>17</v>
      </c>
      <c r="C45" s="22">
        <f t="shared" si="1"/>
        <v>28968.264000000003</v>
      </c>
      <c r="D45" s="22">
        <v>11877.116</v>
      </c>
      <c r="E45" s="22">
        <v>10544.627</v>
      </c>
      <c r="F45" s="22">
        <v>1589.688</v>
      </c>
      <c r="G45" s="22">
        <v>0</v>
      </c>
      <c r="H45" s="22">
        <v>2398.204</v>
      </c>
      <c r="I45" s="22">
        <v>0</v>
      </c>
      <c r="J45" s="22">
        <v>0</v>
      </c>
      <c r="K45" s="22">
        <v>874.244</v>
      </c>
      <c r="L45" s="22">
        <v>1577.635</v>
      </c>
      <c r="M45" s="22">
        <v>106.75</v>
      </c>
    </row>
    <row r="46" spans="1:13" s="14" customFormat="1" ht="12.75">
      <c r="A46" s="14" t="s">
        <v>55</v>
      </c>
      <c r="B46" s="14" t="s">
        <v>56</v>
      </c>
      <c r="C46" s="22">
        <f t="shared" si="1"/>
        <v>2598.768</v>
      </c>
      <c r="D46" s="22">
        <v>307.185</v>
      </c>
      <c r="E46" s="22">
        <v>136.791</v>
      </c>
      <c r="F46" s="22">
        <v>1006.565</v>
      </c>
      <c r="G46" s="22">
        <v>0</v>
      </c>
      <c r="H46" s="22">
        <v>116.925</v>
      </c>
      <c r="I46" s="22">
        <v>0</v>
      </c>
      <c r="J46" s="22">
        <v>0</v>
      </c>
      <c r="K46" s="22">
        <v>0</v>
      </c>
      <c r="L46" s="22">
        <v>1031.302</v>
      </c>
      <c r="M46" s="22">
        <v>0</v>
      </c>
    </row>
    <row r="47" spans="1:13" s="14" customFormat="1" ht="12.75">
      <c r="A47" s="5" t="s">
        <v>57</v>
      </c>
      <c r="C47" s="3">
        <f t="shared" si="1"/>
        <v>31567.032</v>
      </c>
      <c r="D47" s="3">
        <f>+D45+D46</f>
        <v>12184.301</v>
      </c>
      <c r="E47" s="3">
        <f aca="true" t="shared" si="13" ref="E47:M47">+E45+E46</f>
        <v>10681.418</v>
      </c>
      <c r="F47" s="3">
        <f t="shared" si="13"/>
        <v>2596.253</v>
      </c>
      <c r="G47" s="3">
        <f t="shared" si="13"/>
        <v>0</v>
      </c>
      <c r="H47" s="3">
        <f t="shared" si="13"/>
        <v>2515.1290000000004</v>
      </c>
      <c r="I47" s="3">
        <f t="shared" si="13"/>
        <v>0</v>
      </c>
      <c r="J47" s="3">
        <f t="shared" si="13"/>
        <v>0</v>
      </c>
      <c r="K47" s="3">
        <f t="shared" si="13"/>
        <v>874.244</v>
      </c>
      <c r="L47" s="3">
        <f t="shared" si="13"/>
        <v>2608.937</v>
      </c>
      <c r="M47" s="3">
        <f t="shared" si="13"/>
        <v>106.75</v>
      </c>
    </row>
    <row r="48" spans="1:13" s="14" customFormat="1" ht="12.75">
      <c r="A48" s="14" t="s">
        <v>58</v>
      </c>
      <c r="B48" s="14" t="s">
        <v>17</v>
      </c>
      <c r="C48" s="22">
        <f t="shared" si="1"/>
        <v>3431.8630000000003</v>
      </c>
      <c r="D48" s="22">
        <v>1587.029</v>
      </c>
      <c r="E48" s="22">
        <v>543.739</v>
      </c>
      <c r="F48" s="22">
        <v>0</v>
      </c>
      <c r="G48" s="22">
        <v>0</v>
      </c>
      <c r="H48" s="22">
        <v>391.043</v>
      </c>
      <c r="I48" s="22">
        <v>0</v>
      </c>
      <c r="J48" s="22">
        <v>0</v>
      </c>
      <c r="K48" s="22">
        <v>323.897</v>
      </c>
      <c r="L48" s="22">
        <v>574.141</v>
      </c>
      <c r="M48" s="22">
        <v>12.014</v>
      </c>
    </row>
    <row r="49" spans="1:13" s="14" customFormat="1" ht="12.75">
      <c r="A49" s="5" t="s">
        <v>59</v>
      </c>
      <c r="C49" s="3">
        <f t="shared" si="1"/>
        <v>3431.8630000000003</v>
      </c>
      <c r="D49" s="3">
        <f>+D48</f>
        <v>1587.029</v>
      </c>
      <c r="E49" s="3">
        <f aca="true" t="shared" si="14" ref="E49:M49">+E48</f>
        <v>543.739</v>
      </c>
      <c r="F49" s="3">
        <f t="shared" si="14"/>
        <v>0</v>
      </c>
      <c r="G49" s="3">
        <f t="shared" si="14"/>
        <v>0</v>
      </c>
      <c r="H49" s="3">
        <f t="shared" si="14"/>
        <v>391.043</v>
      </c>
      <c r="I49" s="3">
        <f t="shared" si="14"/>
        <v>0</v>
      </c>
      <c r="J49" s="3">
        <f t="shared" si="14"/>
        <v>0</v>
      </c>
      <c r="K49" s="3">
        <f t="shared" si="14"/>
        <v>323.897</v>
      </c>
      <c r="L49" s="3">
        <f t="shared" si="14"/>
        <v>574.141</v>
      </c>
      <c r="M49" s="3">
        <f t="shared" si="14"/>
        <v>12.014</v>
      </c>
    </row>
    <row r="50" spans="1:13" s="14" customFormat="1" ht="12.75">
      <c r="A50" s="14" t="s">
        <v>60</v>
      </c>
      <c r="B50" s="14" t="s">
        <v>61</v>
      </c>
      <c r="C50" s="22">
        <f t="shared" si="1"/>
        <v>30177.425</v>
      </c>
      <c r="D50" s="22">
        <v>13411.787</v>
      </c>
      <c r="E50" s="22">
        <v>6421.299</v>
      </c>
      <c r="F50" s="22">
        <v>5191.789</v>
      </c>
      <c r="G50" s="22">
        <v>443.071</v>
      </c>
      <c r="H50" s="22">
        <v>2799.155</v>
      </c>
      <c r="I50" s="22">
        <v>0</v>
      </c>
      <c r="J50" s="22">
        <v>0</v>
      </c>
      <c r="K50" s="22">
        <v>393.984</v>
      </c>
      <c r="L50" s="22">
        <v>1516.34</v>
      </c>
      <c r="M50" s="22">
        <v>0</v>
      </c>
    </row>
    <row r="51" spans="1:13" s="14" customFormat="1" ht="12.75">
      <c r="A51" s="14" t="s">
        <v>60</v>
      </c>
      <c r="B51" s="14" t="s">
        <v>24</v>
      </c>
      <c r="C51" s="22">
        <f t="shared" si="1"/>
        <v>5057.755</v>
      </c>
      <c r="D51" s="22">
        <v>0</v>
      </c>
      <c r="E51" s="22">
        <v>5057.755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s="14" customFormat="1" ht="12.75">
      <c r="A52" s="5" t="s">
        <v>62</v>
      </c>
      <c r="C52" s="3">
        <f t="shared" si="1"/>
        <v>35235.17999999999</v>
      </c>
      <c r="D52" s="3">
        <f>+D50+D51</f>
        <v>13411.787</v>
      </c>
      <c r="E52" s="3">
        <f aca="true" t="shared" si="15" ref="E52:M52">+E50+E51</f>
        <v>11479.054</v>
      </c>
      <c r="F52" s="3">
        <f t="shared" si="15"/>
        <v>5191.789</v>
      </c>
      <c r="G52" s="3">
        <f t="shared" si="15"/>
        <v>443.071</v>
      </c>
      <c r="H52" s="3">
        <f t="shared" si="15"/>
        <v>2799.155</v>
      </c>
      <c r="I52" s="3">
        <f t="shared" si="15"/>
        <v>0</v>
      </c>
      <c r="J52" s="3">
        <f t="shared" si="15"/>
        <v>0</v>
      </c>
      <c r="K52" s="3">
        <f t="shared" si="15"/>
        <v>393.984</v>
      </c>
      <c r="L52" s="3">
        <f t="shared" si="15"/>
        <v>1516.34</v>
      </c>
      <c r="M52" s="3">
        <f t="shared" si="15"/>
        <v>0</v>
      </c>
    </row>
    <row r="53" spans="1:13" s="14" customFormat="1" ht="12.75">
      <c r="A53" s="14" t="s">
        <v>63</v>
      </c>
      <c r="B53" s="14" t="s">
        <v>17</v>
      </c>
      <c r="C53" s="22">
        <f t="shared" si="1"/>
        <v>6279.407</v>
      </c>
      <c r="D53" s="22">
        <v>1487.795</v>
      </c>
      <c r="E53" s="22">
        <v>2860.289</v>
      </c>
      <c r="F53" s="22">
        <v>0</v>
      </c>
      <c r="G53" s="22">
        <v>0</v>
      </c>
      <c r="H53" s="22">
        <v>281.821</v>
      </c>
      <c r="I53" s="22">
        <v>0</v>
      </c>
      <c r="J53" s="22">
        <v>0</v>
      </c>
      <c r="K53" s="22">
        <v>475.071</v>
      </c>
      <c r="L53" s="22">
        <v>1163.567</v>
      </c>
      <c r="M53" s="22">
        <v>10.864</v>
      </c>
    </row>
    <row r="54" spans="1:13" s="14" customFormat="1" ht="12.75">
      <c r="A54" s="5" t="s">
        <v>64</v>
      </c>
      <c r="C54" s="3">
        <f t="shared" si="1"/>
        <v>6279.407</v>
      </c>
      <c r="D54" s="3">
        <f>+D53</f>
        <v>1487.795</v>
      </c>
      <c r="E54" s="3">
        <f aca="true" t="shared" si="16" ref="E54:M54">+E53</f>
        <v>2860.289</v>
      </c>
      <c r="F54" s="3">
        <f t="shared" si="16"/>
        <v>0</v>
      </c>
      <c r="G54" s="3">
        <f t="shared" si="16"/>
        <v>0</v>
      </c>
      <c r="H54" s="3">
        <f t="shared" si="16"/>
        <v>281.821</v>
      </c>
      <c r="I54" s="3">
        <f t="shared" si="16"/>
        <v>0</v>
      </c>
      <c r="J54" s="3">
        <f t="shared" si="16"/>
        <v>0</v>
      </c>
      <c r="K54" s="3">
        <f t="shared" si="16"/>
        <v>475.071</v>
      </c>
      <c r="L54" s="3">
        <f t="shared" si="16"/>
        <v>1163.567</v>
      </c>
      <c r="M54" s="3">
        <f t="shared" si="16"/>
        <v>10.864</v>
      </c>
    </row>
    <row r="55" spans="1:13" s="14" customFormat="1" ht="12.75">
      <c r="A55" s="14" t="s">
        <v>65</v>
      </c>
      <c r="B55" s="14" t="s">
        <v>66</v>
      </c>
      <c r="C55" s="22">
        <f t="shared" si="1"/>
        <v>26603.015000000003</v>
      </c>
      <c r="D55" s="22">
        <v>9022.06</v>
      </c>
      <c r="E55" s="22">
        <v>3339.84</v>
      </c>
      <c r="F55" s="22">
        <v>9798.496</v>
      </c>
      <c r="G55" s="22">
        <v>238.597</v>
      </c>
      <c r="H55" s="22">
        <v>1285.651</v>
      </c>
      <c r="I55" s="22">
        <v>0</v>
      </c>
      <c r="J55" s="22">
        <v>0</v>
      </c>
      <c r="K55" s="22">
        <v>0</v>
      </c>
      <c r="L55" s="22">
        <v>2843.585</v>
      </c>
      <c r="M55" s="22">
        <v>74.786</v>
      </c>
    </row>
    <row r="56" spans="1:13" s="14" customFormat="1" ht="12.75">
      <c r="A56" s="14" t="s">
        <v>65</v>
      </c>
      <c r="B56" s="14" t="s">
        <v>24</v>
      </c>
      <c r="C56" s="22">
        <f t="shared" si="1"/>
        <v>2187.6</v>
      </c>
      <c r="D56" s="22">
        <v>0</v>
      </c>
      <c r="E56" s="22">
        <v>0</v>
      </c>
      <c r="F56" s="22">
        <v>2187.6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s="14" customFormat="1" ht="12.75">
      <c r="A57" s="5" t="s">
        <v>67</v>
      </c>
      <c r="C57" s="3">
        <f t="shared" si="1"/>
        <v>28790.615</v>
      </c>
      <c r="D57" s="3">
        <f>+D55+D56</f>
        <v>9022.06</v>
      </c>
      <c r="E57" s="3">
        <f aca="true" t="shared" si="17" ref="E57:M57">+E55+E56</f>
        <v>3339.84</v>
      </c>
      <c r="F57" s="3">
        <f t="shared" si="17"/>
        <v>11986.096</v>
      </c>
      <c r="G57" s="3">
        <f t="shared" si="17"/>
        <v>238.597</v>
      </c>
      <c r="H57" s="3">
        <f t="shared" si="17"/>
        <v>1285.651</v>
      </c>
      <c r="I57" s="3">
        <f t="shared" si="17"/>
        <v>0</v>
      </c>
      <c r="J57" s="3">
        <f t="shared" si="17"/>
        <v>0</v>
      </c>
      <c r="K57" s="3">
        <f t="shared" si="17"/>
        <v>0</v>
      </c>
      <c r="L57" s="3">
        <f t="shared" si="17"/>
        <v>2843.585</v>
      </c>
      <c r="M57" s="3">
        <f t="shared" si="17"/>
        <v>74.786</v>
      </c>
    </row>
    <row r="58" spans="1:13" s="14" customFormat="1" ht="12.75">
      <c r="A58" s="14" t="s">
        <v>68</v>
      </c>
      <c r="B58" s="14" t="s">
        <v>139</v>
      </c>
      <c r="C58" s="22">
        <f t="shared" si="1"/>
        <v>21468.242</v>
      </c>
      <c r="D58" s="22">
        <v>5446.088</v>
      </c>
      <c r="E58" s="22">
        <v>781.253</v>
      </c>
      <c r="F58" s="22">
        <v>5285.733</v>
      </c>
      <c r="G58" s="22">
        <v>8476.081</v>
      </c>
      <c r="H58" s="22">
        <v>773.397</v>
      </c>
      <c r="I58" s="22">
        <v>0</v>
      </c>
      <c r="J58" s="22">
        <v>0</v>
      </c>
      <c r="K58" s="22">
        <v>0</v>
      </c>
      <c r="L58" s="22">
        <v>521.209</v>
      </c>
      <c r="M58" s="22">
        <v>184.481</v>
      </c>
    </row>
    <row r="59" spans="1:13" s="14" customFormat="1" ht="12.75">
      <c r="A59" s="14" t="s">
        <v>68</v>
      </c>
      <c r="B59" s="14" t="s">
        <v>69</v>
      </c>
      <c r="C59" s="22">
        <f t="shared" si="1"/>
        <v>13289.612000000001</v>
      </c>
      <c r="D59" s="22">
        <v>1289.03</v>
      </c>
      <c r="E59" s="22">
        <v>315.023</v>
      </c>
      <c r="F59" s="22">
        <v>6239.869</v>
      </c>
      <c r="G59" s="22">
        <v>0</v>
      </c>
      <c r="H59" s="22">
        <v>298.069</v>
      </c>
      <c r="I59" s="22">
        <v>0</v>
      </c>
      <c r="J59" s="22">
        <v>4548.725</v>
      </c>
      <c r="K59" s="22">
        <v>0</v>
      </c>
      <c r="L59" s="22">
        <v>598.896</v>
      </c>
      <c r="M59" s="22">
        <v>0</v>
      </c>
    </row>
    <row r="60" spans="1:13" s="14" customFormat="1" ht="12.75">
      <c r="A60" s="14" t="s">
        <v>68</v>
      </c>
      <c r="B60" s="14" t="s">
        <v>70</v>
      </c>
      <c r="C60" s="12">
        <f t="shared" si="1"/>
        <v>16941.836</v>
      </c>
      <c r="D60" s="12">
        <v>7007.318</v>
      </c>
      <c r="E60" s="12">
        <v>8290.569</v>
      </c>
      <c r="F60" s="12">
        <v>0</v>
      </c>
      <c r="G60" s="12">
        <v>0</v>
      </c>
      <c r="H60" s="12">
        <v>387.589</v>
      </c>
      <c r="I60" s="12">
        <v>0</v>
      </c>
      <c r="J60" s="12">
        <v>0</v>
      </c>
      <c r="K60" s="12">
        <v>1256.36</v>
      </c>
      <c r="L60" s="12">
        <v>0</v>
      </c>
      <c r="M60" s="12">
        <v>0</v>
      </c>
    </row>
    <row r="61" spans="1:13" s="14" customFormat="1" ht="12.75">
      <c r="A61" s="14" t="s">
        <v>68</v>
      </c>
      <c r="B61" s="14" t="s">
        <v>17</v>
      </c>
      <c r="C61" s="22">
        <f t="shared" si="1"/>
        <v>1335902.761</v>
      </c>
      <c r="D61" s="22">
        <v>559725.61</v>
      </c>
      <c r="E61" s="22">
        <v>426198.914</v>
      </c>
      <c r="F61" s="22">
        <v>195689.916</v>
      </c>
      <c r="G61" s="22">
        <v>0</v>
      </c>
      <c r="H61" s="22">
        <v>41354.296</v>
      </c>
      <c r="I61" s="22">
        <v>0</v>
      </c>
      <c r="J61" s="22">
        <v>0</v>
      </c>
      <c r="K61" s="22">
        <v>93802.802</v>
      </c>
      <c r="L61" s="22">
        <v>8142.779</v>
      </c>
      <c r="M61" s="22">
        <v>10988.444</v>
      </c>
    </row>
    <row r="62" spans="1:13" s="14" customFormat="1" ht="12.75">
      <c r="A62" s="14" t="s">
        <v>68</v>
      </c>
      <c r="B62" s="14" t="s">
        <v>24</v>
      </c>
      <c r="C62" s="22">
        <f t="shared" si="1"/>
        <v>24189.298000000003</v>
      </c>
      <c r="D62" s="22">
        <v>0</v>
      </c>
      <c r="E62" s="22">
        <v>17119.113</v>
      </c>
      <c r="F62" s="22">
        <v>7070.185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s="14" customFormat="1" ht="12.75">
      <c r="A63" s="5" t="s">
        <v>71</v>
      </c>
      <c r="C63" s="3">
        <f t="shared" si="1"/>
        <v>1411791.749</v>
      </c>
      <c r="D63" s="3">
        <f>+D58+D59+D60+D61+D62</f>
        <v>573468.046</v>
      </c>
      <c r="E63" s="3">
        <f aca="true" t="shared" si="18" ref="E63:M63">+E58+E59+E60+E61+E62</f>
        <v>452704.872</v>
      </c>
      <c r="F63" s="3">
        <f t="shared" si="18"/>
        <v>214285.70299999998</v>
      </c>
      <c r="G63" s="3">
        <f t="shared" si="18"/>
        <v>8476.081</v>
      </c>
      <c r="H63" s="3">
        <f t="shared" si="18"/>
        <v>42813.351</v>
      </c>
      <c r="I63" s="3">
        <f t="shared" si="18"/>
        <v>0</v>
      </c>
      <c r="J63" s="3">
        <f t="shared" si="18"/>
        <v>4548.725</v>
      </c>
      <c r="K63" s="3">
        <f t="shared" si="18"/>
        <v>95059.162</v>
      </c>
      <c r="L63" s="3">
        <f t="shared" si="18"/>
        <v>9262.884</v>
      </c>
      <c r="M63" s="3">
        <f t="shared" si="18"/>
        <v>11172.925</v>
      </c>
    </row>
    <row r="64" spans="1:13" s="14" customFormat="1" ht="12.75">
      <c r="A64" s="14" t="s">
        <v>72</v>
      </c>
      <c r="B64" s="14" t="s">
        <v>137</v>
      </c>
      <c r="C64" s="22">
        <f t="shared" si="1"/>
        <v>37067.804</v>
      </c>
      <c r="D64" s="22">
        <v>15422.501</v>
      </c>
      <c r="E64" s="22">
        <v>7350.088</v>
      </c>
      <c r="F64" s="22">
        <v>5677.922</v>
      </c>
      <c r="G64" s="22">
        <v>1382.562</v>
      </c>
      <c r="H64" s="22">
        <v>4575.691</v>
      </c>
      <c r="I64" s="22">
        <v>0</v>
      </c>
      <c r="J64" s="22">
        <v>0</v>
      </c>
      <c r="K64" s="22">
        <v>822.864</v>
      </c>
      <c r="L64" s="22">
        <v>1726.173</v>
      </c>
      <c r="M64" s="22">
        <v>110.003</v>
      </c>
    </row>
    <row r="65" spans="1:13" s="14" customFormat="1" ht="12.75">
      <c r="A65" s="14" t="s">
        <v>72</v>
      </c>
      <c r="B65" s="14" t="s">
        <v>56</v>
      </c>
      <c r="C65" s="22">
        <f t="shared" si="1"/>
        <v>4.252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4.252</v>
      </c>
      <c r="M65" s="22">
        <v>0</v>
      </c>
    </row>
    <row r="66" spans="1:13" s="14" customFormat="1" ht="12.75">
      <c r="A66" s="14" t="s">
        <v>72</v>
      </c>
      <c r="B66" s="14" t="s">
        <v>24</v>
      </c>
      <c r="C66" s="22">
        <f t="shared" si="1"/>
        <v>14339.5</v>
      </c>
      <c r="D66" s="22">
        <v>0</v>
      </c>
      <c r="E66" s="22">
        <v>0</v>
      </c>
      <c r="F66" s="22">
        <v>14339.5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s="14" customFormat="1" ht="12.75">
      <c r="A67" s="5" t="s">
        <v>73</v>
      </c>
      <c r="C67" s="3">
        <f t="shared" si="1"/>
        <v>51411.556</v>
      </c>
      <c r="D67" s="3">
        <f>+D64+D65+D66</f>
        <v>15422.501</v>
      </c>
      <c r="E67" s="3">
        <f aca="true" t="shared" si="19" ref="E67:M67">+E64+E65+E66</f>
        <v>7350.088</v>
      </c>
      <c r="F67" s="3">
        <f t="shared" si="19"/>
        <v>20017.422</v>
      </c>
      <c r="G67" s="3">
        <f t="shared" si="19"/>
        <v>1382.562</v>
      </c>
      <c r="H67" s="3">
        <f t="shared" si="19"/>
        <v>4575.691</v>
      </c>
      <c r="I67" s="3">
        <f t="shared" si="19"/>
        <v>0</v>
      </c>
      <c r="J67" s="3">
        <f t="shared" si="19"/>
        <v>0</v>
      </c>
      <c r="K67" s="3">
        <f t="shared" si="19"/>
        <v>822.864</v>
      </c>
      <c r="L67" s="3">
        <f t="shared" si="19"/>
        <v>1730.425</v>
      </c>
      <c r="M67" s="3">
        <f t="shared" si="19"/>
        <v>110.003</v>
      </c>
    </row>
    <row r="68" spans="1:13" s="14" customFormat="1" ht="12.75">
      <c r="A68" s="14" t="s">
        <v>74</v>
      </c>
      <c r="B68" s="14" t="s">
        <v>75</v>
      </c>
      <c r="C68" s="22">
        <f t="shared" si="1"/>
        <v>8198.703</v>
      </c>
      <c r="D68" s="22">
        <v>1043.212</v>
      </c>
      <c r="E68" s="22">
        <v>228.995</v>
      </c>
      <c r="F68" s="22">
        <v>558.615</v>
      </c>
      <c r="G68" s="22">
        <v>42.836</v>
      </c>
      <c r="H68" s="22">
        <v>427.52</v>
      </c>
      <c r="I68" s="22">
        <v>0</v>
      </c>
      <c r="J68" s="22">
        <v>0</v>
      </c>
      <c r="K68" s="22">
        <v>96.361</v>
      </c>
      <c r="L68" s="22">
        <v>5801.164</v>
      </c>
      <c r="M68" s="22">
        <v>0</v>
      </c>
    </row>
    <row r="69" spans="1:13" s="14" customFormat="1" ht="12.75">
      <c r="A69" s="14" t="s">
        <v>74</v>
      </c>
      <c r="B69" s="14" t="s">
        <v>17</v>
      </c>
      <c r="C69" s="22">
        <f t="shared" si="1"/>
        <v>21152.352999999996</v>
      </c>
      <c r="D69" s="22">
        <v>10126.594</v>
      </c>
      <c r="E69" s="22">
        <v>4229.788</v>
      </c>
      <c r="F69" s="22">
        <v>2597.747</v>
      </c>
      <c r="G69" s="22">
        <v>0</v>
      </c>
      <c r="H69" s="22">
        <v>1465.141</v>
      </c>
      <c r="I69" s="22">
        <v>0</v>
      </c>
      <c r="J69" s="22">
        <v>0</v>
      </c>
      <c r="K69" s="22">
        <v>2142.03</v>
      </c>
      <c r="L69" s="22">
        <v>582.775</v>
      </c>
      <c r="M69" s="22">
        <v>8.278</v>
      </c>
    </row>
    <row r="70" spans="1:13" s="14" customFormat="1" ht="12.75">
      <c r="A70" s="14" t="s">
        <v>74</v>
      </c>
      <c r="B70" s="14" t="s">
        <v>24</v>
      </c>
      <c r="C70" s="22">
        <f t="shared" si="1"/>
        <v>5616.9</v>
      </c>
      <c r="D70" s="22">
        <v>0</v>
      </c>
      <c r="E70" s="22">
        <v>0</v>
      </c>
      <c r="F70" s="22">
        <v>5616.9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</row>
    <row r="71" spans="1:13" s="14" customFormat="1" ht="12.75">
      <c r="A71" s="5" t="s">
        <v>76</v>
      </c>
      <c r="C71" s="3">
        <f t="shared" si="1"/>
        <v>34967.95599999999</v>
      </c>
      <c r="D71" s="3">
        <f>+D68+D69+D70</f>
        <v>11169.805999999999</v>
      </c>
      <c r="E71" s="3">
        <f aca="true" t="shared" si="20" ref="E71:M71">+E68+E69+E70</f>
        <v>4458.782999999999</v>
      </c>
      <c r="F71" s="3">
        <f t="shared" si="20"/>
        <v>8773.261999999999</v>
      </c>
      <c r="G71" s="3">
        <f t="shared" si="20"/>
        <v>42.836</v>
      </c>
      <c r="H71" s="3">
        <f t="shared" si="20"/>
        <v>1892.661</v>
      </c>
      <c r="I71" s="3">
        <f t="shared" si="20"/>
        <v>0</v>
      </c>
      <c r="J71" s="3">
        <f t="shared" si="20"/>
        <v>0</v>
      </c>
      <c r="K71" s="3">
        <f t="shared" si="20"/>
        <v>2238.391</v>
      </c>
      <c r="L71" s="3">
        <f t="shared" si="20"/>
        <v>6383.938999999999</v>
      </c>
      <c r="M71" s="3">
        <f t="shared" si="20"/>
        <v>8.278</v>
      </c>
    </row>
    <row r="72" spans="1:13" s="14" customFormat="1" ht="12.75">
      <c r="A72" s="14" t="s">
        <v>77</v>
      </c>
      <c r="B72" s="14" t="s">
        <v>78</v>
      </c>
      <c r="C72" s="22">
        <f t="shared" si="1"/>
        <v>16837.801</v>
      </c>
      <c r="D72" s="22">
        <v>7616.747</v>
      </c>
      <c r="E72" s="22">
        <v>6275.908</v>
      </c>
      <c r="F72" s="22">
        <v>480.235</v>
      </c>
      <c r="G72" s="22">
        <v>0</v>
      </c>
      <c r="H72" s="22">
        <v>1399.392</v>
      </c>
      <c r="I72" s="22">
        <v>0</v>
      </c>
      <c r="J72" s="22">
        <v>0</v>
      </c>
      <c r="K72" s="22">
        <v>0</v>
      </c>
      <c r="L72" s="22">
        <v>1051.578</v>
      </c>
      <c r="M72" s="22">
        <v>13.941</v>
      </c>
    </row>
    <row r="73" spans="1:13" s="14" customFormat="1" ht="12.75">
      <c r="A73" s="5" t="s">
        <v>79</v>
      </c>
      <c r="C73" s="3">
        <f t="shared" si="1"/>
        <v>16837.801</v>
      </c>
      <c r="D73" s="3">
        <f>+D72</f>
        <v>7616.747</v>
      </c>
      <c r="E73" s="3">
        <f aca="true" t="shared" si="21" ref="E73:M73">+E72</f>
        <v>6275.908</v>
      </c>
      <c r="F73" s="3">
        <f t="shared" si="21"/>
        <v>480.235</v>
      </c>
      <c r="G73" s="3">
        <f t="shared" si="21"/>
        <v>0</v>
      </c>
      <c r="H73" s="3">
        <f t="shared" si="21"/>
        <v>1399.392</v>
      </c>
      <c r="I73" s="3">
        <f t="shared" si="21"/>
        <v>0</v>
      </c>
      <c r="J73" s="3">
        <f t="shared" si="21"/>
        <v>0</v>
      </c>
      <c r="K73" s="3">
        <f t="shared" si="21"/>
        <v>0</v>
      </c>
      <c r="L73" s="3">
        <f t="shared" si="21"/>
        <v>1051.578</v>
      </c>
      <c r="M73" s="3">
        <f t="shared" si="21"/>
        <v>13.941</v>
      </c>
    </row>
    <row r="74" spans="1:13" ht="12.75">
      <c r="A74" s="16" t="s">
        <v>80</v>
      </c>
      <c r="B74" s="16" t="s">
        <v>131</v>
      </c>
      <c r="C74" s="12">
        <f t="shared" si="1"/>
        <v>16359.1872</v>
      </c>
      <c r="D74" s="12">
        <v>7196.9180551223</v>
      </c>
      <c r="E74" s="12">
        <v>3182.671757960772</v>
      </c>
      <c r="F74" s="12">
        <v>2577.2876965585265</v>
      </c>
      <c r="G74" s="12">
        <v>646.85006718821</v>
      </c>
      <c r="H74" s="12">
        <v>1643.3643382043688</v>
      </c>
      <c r="I74" s="12">
        <v>0</v>
      </c>
      <c r="J74" s="12">
        <v>0</v>
      </c>
      <c r="K74" s="12">
        <v>638.266087769906</v>
      </c>
      <c r="L74" s="12">
        <v>212.16667040489733</v>
      </c>
      <c r="M74" s="12">
        <v>261.6625267910208</v>
      </c>
    </row>
    <row r="75" spans="1:13" s="14" customFormat="1" ht="12.75">
      <c r="A75" s="14" t="s">
        <v>80</v>
      </c>
      <c r="B75" s="14" t="s">
        <v>17</v>
      </c>
      <c r="C75" s="22">
        <f t="shared" si="1"/>
        <v>19172.247000000003</v>
      </c>
      <c r="D75" s="22">
        <v>11972.688</v>
      </c>
      <c r="E75" s="22">
        <v>4091.728</v>
      </c>
      <c r="F75" s="22">
        <v>80.629</v>
      </c>
      <c r="G75" s="22">
        <v>0</v>
      </c>
      <c r="H75" s="22">
        <v>2448.264</v>
      </c>
      <c r="I75" s="22">
        <v>0</v>
      </c>
      <c r="J75" s="22">
        <v>0</v>
      </c>
      <c r="K75" s="22">
        <v>374.544</v>
      </c>
      <c r="L75" s="22">
        <v>190.303</v>
      </c>
      <c r="M75" s="22">
        <v>14.091</v>
      </c>
    </row>
    <row r="76" spans="1:13" s="14" customFormat="1" ht="12.75">
      <c r="A76" s="14" t="s">
        <v>80</v>
      </c>
      <c r="B76" s="14" t="s">
        <v>81</v>
      </c>
      <c r="C76" s="22">
        <f t="shared" si="1"/>
        <v>6094.028</v>
      </c>
      <c r="D76" s="22">
        <v>2086.695</v>
      </c>
      <c r="E76" s="22">
        <v>2635.824</v>
      </c>
      <c r="F76" s="22">
        <v>583.807</v>
      </c>
      <c r="G76" s="22">
        <v>0</v>
      </c>
      <c r="H76" s="22">
        <v>532.415</v>
      </c>
      <c r="I76" s="22">
        <v>0</v>
      </c>
      <c r="J76" s="22">
        <v>0</v>
      </c>
      <c r="K76" s="22">
        <v>0</v>
      </c>
      <c r="L76" s="22">
        <v>255.287</v>
      </c>
      <c r="M76" s="22">
        <v>0</v>
      </c>
    </row>
    <row r="77" spans="1:13" s="14" customFormat="1" ht="12.75">
      <c r="A77" s="5" t="s">
        <v>82</v>
      </c>
      <c r="C77" s="3">
        <f aca="true" t="shared" si="22" ref="C77:C125">SUM(D77:M77)</f>
        <v>41625.462199999994</v>
      </c>
      <c r="D77" s="3">
        <f>+D74+D75+D76</f>
        <v>21256.301055122298</v>
      </c>
      <c r="E77" s="3">
        <f aca="true" t="shared" si="23" ref="E77:M77">+E74+E75+E76</f>
        <v>9910.223757960772</v>
      </c>
      <c r="F77" s="3">
        <f t="shared" si="23"/>
        <v>3241.723696558526</v>
      </c>
      <c r="G77" s="3">
        <f t="shared" si="23"/>
        <v>646.85006718821</v>
      </c>
      <c r="H77" s="3">
        <f t="shared" si="23"/>
        <v>4624.043338204368</v>
      </c>
      <c r="I77" s="3">
        <f t="shared" si="23"/>
        <v>0</v>
      </c>
      <c r="J77" s="3">
        <f t="shared" si="23"/>
        <v>0</v>
      </c>
      <c r="K77" s="3">
        <f t="shared" si="23"/>
        <v>1012.810087769906</v>
      </c>
      <c r="L77" s="3">
        <f t="shared" si="23"/>
        <v>657.7566704048974</v>
      </c>
      <c r="M77" s="3">
        <f t="shared" si="23"/>
        <v>275.7535267910208</v>
      </c>
    </row>
    <row r="78" spans="1:14" s="14" customFormat="1" ht="12.75">
      <c r="A78" s="14" t="s">
        <v>83</v>
      </c>
      <c r="B78" s="14" t="s">
        <v>56</v>
      </c>
      <c r="C78" s="22">
        <f t="shared" si="22"/>
        <v>48976.937</v>
      </c>
      <c r="D78" s="22">
        <v>17303.929</v>
      </c>
      <c r="E78" s="22">
        <v>5956.424</v>
      </c>
      <c r="F78" s="22">
        <v>17263.616</v>
      </c>
      <c r="G78" s="22">
        <v>0</v>
      </c>
      <c r="H78" s="22">
        <v>3391.329</v>
      </c>
      <c r="I78" s="22">
        <v>0</v>
      </c>
      <c r="J78" s="22">
        <v>0</v>
      </c>
      <c r="K78" s="22">
        <v>0</v>
      </c>
      <c r="L78" s="22">
        <v>5061.639</v>
      </c>
      <c r="M78" s="22">
        <v>0</v>
      </c>
      <c r="N78" s="14" t="s">
        <v>133</v>
      </c>
    </row>
    <row r="79" spans="1:14" s="14" customFormat="1" ht="12.75">
      <c r="A79" s="14" t="s">
        <v>83</v>
      </c>
      <c r="B79" s="14" t="s">
        <v>17</v>
      </c>
      <c r="C79" s="22">
        <f t="shared" si="22"/>
        <v>924.383</v>
      </c>
      <c r="D79" s="22">
        <v>0</v>
      </c>
      <c r="E79" s="22">
        <v>225.127</v>
      </c>
      <c r="F79" s="22">
        <v>295.472</v>
      </c>
      <c r="G79" s="22">
        <v>0</v>
      </c>
      <c r="H79" s="22">
        <v>1.065</v>
      </c>
      <c r="I79" s="22">
        <v>0</v>
      </c>
      <c r="J79" s="22">
        <v>0</v>
      </c>
      <c r="K79" s="22">
        <v>402.719</v>
      </c>
      <c r="L79" s="22">
        <v>0</v>
      </c>
      <c r="M79" s="22">
        <v>0</v>
      </c>
      <c r="N79" s="15"/>
    </row>
    <row r="80" spans="1:13" s="14" customFormat="1" ht="12.75">
      <c r="A80" s="5" t="s">
        <v>84</v>
      </c>
      <c r="C80" s="3">
        <f t="shared" si="22"/>
        <v>49901.32</v>
      </c>
      <c r="D80" s="3">
        <f>+D78+D79</f>
        <v>17303.929</v>
      </c>
      <c r="E80" s="3">
        <f aca="true" t="shared" si="24" ref="E80:M80">+E78+E79</f>
        <v>6181.551</v>
      </c>
      <c r="F80" s="3">
        <f t="shared" si="24"/>
        <v>17559.088000000003</v>
      </c>
      <c r="G80" s="3">
        <f t="shared" si="24"/>
        <v>0</v>
      </c>
      <c r="H80" s="3">
        <f t="shared" si="24"/>
        <v>3392.3940000000002</v>
      </c>
      <c r="I80" s="3">
        <f t="shared" si="24"/>
        <v>0</v>
      </c>
      <c r="J80" s="3">
        <f t="shared" si="24"/>
        <v>0</v>
      </c>
      <c r="K80" s="3">
        <f t="shared" si="24"/>
        <v>402.719</v>
      </c>
      <c r="L80" s="3">
        <f t="shared" si="24"/>
        <v>5061.639</v>
      </c>
      <c r="M80" s="3">
        <f t="shared" si="24"/>
        <v>0</v>
      </c>
    </row>
    <row r="81" spans="1:14" ht="12.75">
      <c r="A81" s="16" t="s">
        <v>85</v>
      </c>
      <c r="B81" s="16" t="s">
        <v>135</v>
      </c>
      <c r="C81" s="12">
        <f t="shared" si="22"/>
        <v>64577.99999999999</v>
      </c>
      <c r="D81" s="12">
        <v>28130.31447223601</v>
      </c>
      <c r="E81" s="12">
        <v>25466.45125205558</v>
      </c>
      <c r="F81" s="12">
        <v>0</v>
      </c>
      <c r="G81" s="12">
        <v>3828.626975375323</v>
      </c>
      <c r="H81" s="12">
        <v>6877.693491012972</v>
      </c>
      <c r="I81" s="12">
        <v>0</v>
      </c>
      <c r="J81" s="12">
        <v>0</v>
      </c>
      <c r="K81" s="12">
        <v>0</v>
      </c>
      <c r="L81" s="12">
        <v>274.91380932011197</v>
      </c>
      <c r="M81" s="12">
        <v>0</v>
      </c>
      <c r="N81" s="10"/>
    </row>
    <row r="82" spans="1:13" s="14" customFormat="1" ht="12.75">
      <c r="A82" s="14" t="s">
        <v>85</v>
      </c>
      <c r="B82" s="14" t="s">
        <v>86</v>
      </c>
      <c r="C82" s="22">
        <f t="shared" si="22"/>
        <v>36877.098999999995</v>
      </c>
      <c r="D82" s="22">
        <v>17413.682</v>
      </c>
      <c r="E82" s="22">
        <v>16717.769</v>
      </c>
      <c r="F82" s="22">
        <v>0</v>
      </c>
      <c r="G82" s="22">
        <v>304.577</v>
      </c>
      <c r="H82" s="22">
        <v>2115.354</v>
      </c>
      <c r="I82" s="22">
        <v>0</v>
      </c>
      <c r="J82" s="22">
        <v>0</v>
      </c>
      <c r="K82" s="22">
        <v>325.717</v>
      </c>
      <c r="L82" s="22">
        <v>0</v>
      </c>
      <c r="M82" s="22">
        <v>0</v>
      </c>
    </row>
    <row r="83" spans="1:13" s="14" customFormat="1" ht="12.75">
      <c r="A83" s="14" t="s">
        <v>85</v>
      </c>
      <c r="B83" s="14" t="s">
        <v>17</v>
      </c>
      <c r="C83" s="22">
        <f t="shared" si="22"/>
        <v>32828.25</v>
      </c>
      <c r="D83" s="22">
        <v>15942.968</v>
      </c>
      <c r="E83" s="22">
        <v>12619.137</v>
      </c>
      <c r="F83" s="22">
        <v>417.121</v>
      </c>
      <c r="G83" s="22">
        <v>0</v>
      </c>
      <c r="H83" s="22">
        <v>2744.626</v>
      </c>
      <c r="I83" s="22">
        <v>0</v>
      </c>
      <c r="J83" s="22">
        <v>0</v>
      </c>
      <c r="K83" s="22">
        <v>1015.014</v>
      </c>
      <c r="L83" s="22">
        <v>1.242</v>
      </c>
      <c r="M83" s="22">
        <v>88.142</v>
      </c>
    </row>
    <row r="84" spans="1:13" s="14" customFormat="1" ht="12.75">
      <c r="A84" s="14" t="s">
        <v>85</v>
      </c>
      <c r="B84" s="14" t="s">
        <v>17</v>
      </c>
      <c r="C84" s="22">
        <f t="shared" si="22"/>
        <v>84608.51800000001</v>
      </c>
      <c r="D84" s="22">
        <v>44956.804</v>
      </c>
      <c r="E84" s="22">
        <v>30239.776</v>
      </c>
      <c r="F84" s="22">
        <v>423.921</v>
      </c>
      <c r="G84" s="22">
        <v>0</v>
      </c>
      <c r="H84" s="22">
        <v>6753.244</v>
      </c>
      <c r="I84" s="22">
        <v>0</v>
      </c>
      <c r="J84" s="22">
        <v>0</v>
      </c>
      <c r="K84" s="22">
        <v>1940.825</v>
      </c>
      <c r="L84" s="22">
        <v>26.611</v>
      </c>
      <c r="M84" s="22">
        <v>267.337</v>
      </c>
    </row>
    <row r="85" spans="1:13" s="14" customFormat="1" ht="12.75">
      <c r="A85" s="14" t="s">
        <v>85</v>
      </c>
      <c r="B85" s="14" t="s">
        <v>24</v>
      </c>
      <c r="C85" s="22">
        <f t="shared" si="22"/>
        <v>4743.52</v>
      </c>
      <c r="D85" s="22">
        <v>0</v>
      </c>
      <c r="E85" s="22">
        <v>4743.52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</row>
    <row r="86" spans="1:14" s="14" customFormat="1" ht="12.75">
      <c r="A86" s="5" t="s">
        <v>87</v>
      </c>
      <c r="C86" s="3">
        <f t="shared" si="22"/>
        <v>223635.387</v>
      </c>
      <c r="D86" s="3">
        <f>+D81+D82+D83+D84+D85</f>
        <v>106443.768472236</v>
      </c>
      <c r="E86" s="3">
        <f aca="true" t="shared" si="25" ref="E86:M86">+E81+E82+E83+E84+E85</f>
        <v>89786.65325205559</v>
      </c>
      <c r="F86" s="3">
        <f t="shared" si="25"/>
        <v>841.0419999999999</v>
      </c>
      <c r="G86" s="3">
        <f t="shared" si="25"/>
        <v>4133.203975375323</v>
      </c>
      <c r="H86" s="3">
        <f t="shared" si="25"/>
        <v>18490.917491012973</v>
      </c>
      <c r="I86" s="3">
        <f t="shared" si="25"/>
        <v>0</v>
      </c>
      <c r="J86" s="3">
        <f t="shared" si="25"/>
        <v>0</v>
      </c>
      <c r="K86" s="3">
        <f t="shared" si="25"/>
        <v>3281.556</v>
      </c>
      <c r="L86" s="3">
        <f t="shared" si="25"/>
        <v>302.766809320112</v>
      </c>
      <c r="M86" s="3">
        <f t="shared" si="25"/>
        <v>355.479</v>
      </c>
      <c r="N86" s="15"/>
    </row>
    <row r="87" spans="1:13" s="14" customFormat="1" ht="12.75">
      <c r="A87" s="14" t="s">
        <v>88</v>
      </c>
      <c r="B87" s="14" t="s">
        <v>89</v>
      </c>
      <c r="C87" s="12">
        <f t="shared" si="22"/>
        <v>195120.73399999997</v>
      </c>
      <c r="D87" s="12">
        <v>68408.112</v>
      </c>
      <c r="E87" s="12">
        <v>29416.202</v>
      </c>
      <c r="F87" s="12">
        <v>74330.423</v>
      </c>
      <c r="G87" s="12">
        <v>5442.716</v>
      </c>
      <c r="H87" s="12">
        <v>11626.138</v>
      </c>
      <c r="I87" s="12">
        <v>0</v>
      </c>
      <c r="J87" s="12">
        <v>0</v>
      </c>
      <c r="K87" s="12">
        <v>4142.612</v>
      </c>
      <c r="L87" s="12">
        <v>1754.531</v>
      </c>
      <c r="M87" s="12">
        <v>0</v>
      </c>
    </row>
    <row r="88" spans="1:13" s="14" customFormat="1" ht="12.75">
      <c r="A88" s="14" t="s">
        <v>88</v>
      </c>
      <c r="B88" s="14" t="s">
        <v>90</v>
      </c>
      <c r="C88" s="22">
        <f t="shared" si="22"/>
        <v>6392.306999999999</v>
      </c>
      <c r="D88" s="22">
        <v>2287.359</v>
      </c>
      <c r="E88" s="22">
        <v>1098.872</v>
      </c>
      <c r="F88" s="22">
        <v>865.923</v>
      </c>
      <c r="G88" s="22">
        <v>0</v>
      </c>
      <c r="H88" s="22">
        <v>625.442</v>
      </c>
      <c r="I88" s="22">
        <v>0</v>
      </c>
      <c r="J88" s="22">
        <v>216.481</v>
      </c>
      <c r="K88" s="22">
        <v>107.093</v>
      </c>
      <c r="L88" s="22">
        <v>1191.137</v>
      </c>
      <c r="M88" s="22">
        <v>0</v>
      </c>
    </row>
    <row r="89" spans="1:14" s="14" customFormat="1" ht="12.75">
      <c r="A89" s="14" t="s">
        <v>88</v>
      </c>
      <c r="B89" s="14" t="s">
        <v>91</v>
      </c>
      <c r="C89" s="22">
        <f t="shared" si="22"/>
        <v>4590.857</v>
      </c>
      <c r="D89" s="22">
        <v>1513.004</v>
      </c>
      <c r="E89" s="22">
        <v>823.603</v>
      </c>
      <c r="F89" s="22">
        <v>904.219</v>
      </c>
      <c r="G89" s="22">
        <v>70.812</v>
      </c>
      <c r="H89" s="22">
        <v>518.427</v>
      </c>
      <c r="I89" s="22">
        <v>0</v>
      </c>
      <c r="J89" s="22">
        <v>0</v>
      </c>
      <c r="K89" s="22">
        <v>161.292</v>
      </c>
      <c r="L89" s="22">
        <v>599.5</v>
      </c>
      <c r="M89" s="22">
        <v>0</v>
      </c>
      <c r="N89" s="15"/>
    </row>
    <row r="90" spans="1:13" s="14" customFormat="1" ht="12.75">
      <c r="A90" s="14" t="s">
        <v>88</v>
      </c>
      <c r="B90" s="14" t="s">
        <v>24</v>
      </c>
      <c r="C90" s="22">
        <f t="shared" si="22"/>
        <v>8082.051</v>
      </c>
      <c r="D90" s="22">
        <v>0</v>
      </c>
      <c r="E90" s="22">
        <v>0</v>
      </c>
      <c r="F90" s="22">
        <v>8082.051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</row>
    <row r="91" spans="1:13" s="14" customFormat="1" ht="12.75">
      <c r="A91" s="5" t="s">
        <v>92</v>
      </c>
      <c r="C91" s="11">
        <f t="shared" si="22"/>
        <v>214185.949</v>
      </c>
      <c r="D91" s="11">
        <f>+D87+D88+D89+D90</f>
        <v>72208.47499999999</v>
      </c>
      <c r="E91" s="11">
        <f aca="true" t="shared" si="26" ref="E91:M91">+E87+E88+E89+E90</f>
        <v>31338.677</v>
      </c>
      <c r="F91" s="11">
        <f t="shared" si="26"/>
        <v>84182.616</v>
      </c>
      <c r="G91" s="11">
        <f t="shared" si="26"/>
        <v>5513.528</v>
      </c>
      <c r="H91" s="11">
        <f t="shared" si="26"/>
        <v>12770.007000000001</v>
      </c>
      <c r="I91" s="11">
        <f t="shared" si="26"/>
        <v>0</v>
      </c>
      <c r="J91" s="11">
        <f t="shared" si="26"/>
        <v>216.481</v>
      </c>
      <c r="K91" s="11">
        <f t="shared" si="26"/>
        <v>4410.997</v>
      </c>
      <c r="L91" s="11">
        <f t="shared" si="26"/>
        <v>3545.1679999999997</v>
      </c>
      <c r="M91" s="11">
        <f t="shared" si="26"/>
        <v>0</v>
      </c>
    </row>
    <row r="92" spans="1:13" s="14" customFormat="1" ht="12.75">
      <c r="A92" s="14" t="s">
        <v>93</v>
      </c>
      <c r="B92" s="14" t="s">
        <v>94</v>
      </c>
      <c r="C92" s="22">
        <f t="shared" si="22"/>
        <v>189203.626</v>
      </c>
      <c r="D92" s="22">
        <v>70090.575</v>
      </c>
      <c r="E92" s="22">
        <v>42142.868</v>
      </c>
      <c r="F92" s="22">
        <v>47739.569</v>
      </c>
      <c r="G92" s="22">
        <v>3750.55</v>
      </c>
      <c r="H92" s="22">
        <v>13443.219</v>
      </c>
      <c r="I92" s="22">
        <v>0</v>
      </c>
      <c r="J92" s="22">
        <v>0</v>
      </c>
      <c r="K92" s="22">
        <v>0</v>
      </c>
      <c r="L92" s="22">
        <v>9964.699</v>
      </c>
      <c r="M92" s="22">
        <v>2072.146</v>
      </c>
    </row>
    <row r="93" spans="1:13" s="14" customFormat="1" ht="12.75">
      <c r="A93" s="14" t="s">
        <v>93</v>
      </c>
      <c r="B93" s="14" t="s">
        <v>24</v>
      </c>
      <c r="C93" s="22">
        <f t="shared" si="22"/>
        <v>692201.851</v>
      </c>
      <c r="D93" s="22">
        <v>0</v>
      </c>
      <c r="E93" s="22">
        <v>9178.113</v>
      </c>
      <c r="F93" s="22">
        <v>683023.738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</row>
    <row r="94" spans="1:13" s="14" customFormat="1" ht="12.75">
      <c r="A94" s="5" t="s">
        <v>95</v>
      </c>
      <c r="C94" s="3">
        <f t="shared" si="22"/>
        <v>881405.4770000001</v>
      </c>
      <c r="D94" s="3">
        <f>+D92+D93</f>
        <v>70090.575</v>
      </c>
      <c r="E94" s="3">
        <f aca="true" t="shared" si="27" ref="E94:M94">+E92+E93</f>
        <v>51320.981</v>
      </c>
      <c r="F94" s="3">
        <f t="shared" si="27"/>
        <v>730763.307</v>
      </c>
      <c r="G94" s="3">
        <f t="shared" si="27"/>
        <v>3750.55</v>
      </c>
      <c r="H94" s="3">
        <f t="shared" si="27"/>
        <v>13443.219</v>
      </c>
      <c r="I94" s="3">
        <f t="shared" si="27"/>
        <v>0</v>
      </c>
      <c r="J94" s="3">
        <f t="shared" si="27"/>
        <v>0</v>
      </c>
      <c r="K94" s="3">
        <f t="shared" si="27"/>
        <v>0</v>
      </c>
      <c r="L94" s="3">
        <f t="shared" si="27"/>
        <v>9964.699</v>
      </c>
      <c r="M94" s="3">
        <f t="shared" si="27"/>
        <v>2072.146</v>
      </c>
    </row>
    <row r="95" spans="1:13" s="14" customFormat="1" ht="12.75">
      <c r="A95" s="14" t="s">
        <v>96</v>
      </c>
      <c r="B95" s="14" t="s">
        <v>17</v>
      </c>
      <c r="C95" s="22">
        <f t="shared" si="22"/>
        <v>4580.020999999999</v>
      </c>
      <c r="D95" s="22">
        <v>1890.805</v>
      </c>
      <c r="E95" s="22">
        <v>1463.332</v>
      </c>
      <c r="F95" s="22">
        <v>0</v>
      </c>
      <c r="G95" s="22">
        <v>0</v>
      </c>
      <c r="H95" s="22">
        <v>478.803</v>
      </c>
      <c r="I95" s="22">
        <v>0</v>
      </c>
      <c r="J95" s="22">
        <v>0</v>
      </c>
      <c r="K95" s="22">
        <v>337.335</v>
      </c>
      <c r="L95" s="22">
        <v>403.315</v>
      </c>
      <c r="M95" s="22">
        <v>6.431</v>
      </c>
    </row>
    <row r="96" spans="1:14" s="14" customFormat="1" ht="12.75">
      <c r="A96" s="5" t="s">
        <v>97</v>
      </c>
      <c r="C96" s="3">
        <f t="shared" si="22"/>
        <v>4580.020999999999</v>
      </c>
      <c r="D96" s="3">
        <f>+D95</f>
        <v>1890.805</v>
      </c>
      <c r="E96" s="3">
        <f aca="true" t="shared" si="28" ref="E96:M96">+E95</f>
        <v>1463.332</v>
      </c>
      <c r="F96" s="3">
        <f t="shared" si="28"/>
        <v>0</v>
      </c>
      <c r="G96" s="3">
        <f t="shared" si="28"/>
        <v>0</v>
      </c>
      <c r="H96" s="3">
        <f t="shared" si="28"/>
        <v>478.803</v>
      </c>
      <c r="I96" s="3">
        <f t="shared" si="28"/>
        <v>0</v>
      </c>
      <c r="J96" s="3">
        <f t="shared" si="28"/>
        <v>0</v>
      </c>
      <c r="K96" s="3">
        <f t="shared" si="28"/>
        <v>337.335</v>
      </c>
      <c r="L96" s="3">
        <f t="shared" si="28"/>
        <v>403.315</v>
      </c>
      <c r="M96" s="3">
        <f t="shared" si="28"/>
        <v>6.431</v>
      </c>
      <c r="N96" s="15"/>
    </row>
    <row r="97" spans="1:13" s="14" customFormat="1" ht="12.75">
      <c r="A97" s="14" t="s">
        <v>98</v>
      </c>
      <c r="B97" s="14" t="s">
        <v>99</v>
      </c>
      <c r="C97" s="22">
        <f t="shared" si="22"/>
        <v>110690.675</v>
      </c>
      <c r="D97" s="22">
        <v>58292.948</v>
      </c>
      <c r="E97" s="22">
        <v>41586.003</v>
      </c>
      <c r="F97" s="22">
        <v>0</v>
      </c>
      <c r="G97" s="22">
        <v>2206.153</v>
      </c>
      <c r="H97" s="22">
        <v>7564.701</v>
      </c>
      <c r="I97" s="22">
        <v>0</v>
      </c>
      <c r="J97" s="22">
        <v>0</v>
      </c>
      <c r="K97" s="22">
        <v>1040.87</v>
      </c>
      <c r="L97" s="22">
        <v>0</v>
      </c>
      <c r="M97" s="22">
        <v>0</v>
      </c>
    </row>
    <row r="98" spans="1:13" s="14" customFormat="1" ht="12.75">
      <c r="A98" s="14" t="s">
        <v>98</v>
      </c>
      <c r="B98" s="14" t="s">
        <v>24</v>
      </c>
      <c r="C98" s="22">
        <f t="shared" si="22"/>
        <v>732.742</v>
      </c>
      <c r="D98" s="22">
        <v>0</v>
      </c>
      <c r="E98" s="22">
        <v>732.742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</row>
    <row r="99" spans="1:13" s="14" customFormat="1" ht="12.75">
      <c r="A99" s="5" t="s">
        <v>100</v>
      </c>
      <c r="C99" s="3">
        <f t="shared" si="22"/>
        <v>111423.417</v>
      </c>
      <c r="D99" s="3">
        <f>+D97+D98</f>
        <v>58292.948</v>
      </c>
      <c r="E99" s="3">
        <f aca="true" t="shared" si="29" ref="E99:M99">+E97+E98</f>
        <v>42318.744999999995</v>
      </c>
      <c r="F99" s="3">
        <f t="shared" si="29"/>
        <v>0</v>
      </c>
      <c r="G99" s="3">
        <f t="shared" si="29"/>
        <v>2206.153</v>
      </c>
      <c r="H99" s="3">
        <f t="shared" si="29"/>
        <v>7564.701</v>
      </c>
      <c r="I99" s="3">
        <f t="shared" si="29"/>
        <v>0</v>
      </c>
      <c r="J99" s="3">
        <f t="shared" si="29"/>
        <v>0</v>
      </c>
      <c r="K99" s="3">
        <f t="shared" si="29"/>
        <v>1040.87</v>
      </c>
      <c r="L99" s="3">
        <f t="shared" si="29"/>
        <v>0</v>
      </c>
      <c r="M99" s="3">
        <f t="shared" si="29"/>
        <v>0</v>
      </c>
    </row>
    <row r="100" spans="1:13" s="14" customFormat="1" ht="12.75">
      <c r="A100" s="14" t="s">
        <v>101</v>
      </c>
      <c r="B100" s="14" t="s">
        <v>102</v>
      </c>
      <c r="C100" s="12">
        <f t="shared" si="22"/>
        <v>4450.45</v>
      </c>
      <c r="D100" s="12">
        <v>881.692</v>
      </c>
      <c r="E100" s="12">
        <v>415.039</v>
      </c>
      <c r="F100" s="12">
        <v>1606.927</v>
      </c>
      <c r="G100" s="12">
        <v>0</v>
      </c>
      <c r="H100" s="12">
        <v>201.376</v>
      </c>
      <c r="I100" s="12">
        <v>0</v>
      </c>
      <c r="J100" s="12">
        <v>0</v>
      </c>
      <c r="K100" s="12">
        <v>0</v>
      </c>
      <c r="L100" s="12">
        <v>1345.416</v>
      </c>
      <c r="M100" s="12">
        <v>0</v>
      </c>
    </row>
    <row r="101" spans="1:13" ht="12.75">
      <c r="A101" s="14" t="s">
        <v>101</v>
      </c>
      <c r="B101" s="14" t="s">
        <v>130</v>
      </c>
      <c r="C101" s="12">
        <f t="shared" si="22"/>
        <v>2317.1540000000005</v>
      </c>
      <c r="D101" s="12">
        <v>1156.321</v>
      </c>
      <c r="E101" s="12">
        <v>411.418</v>
      </c>
      <c r="F101" s="12">
        <v>95.71</v>
      </c>
      <c r="G101" s="12">
        <v>0</v>
      </c>
      <c r="H101" s="12">
        <v>318.456</v>
      </c>
      <c r="I101" s="12">
        <v>0</v>
      </c>
      <c r="J101" s="12">
        <v>0</v>
      </c>
      <c r="K101" s="12">
        <v>0</v>
      </c>
      <c r="L101" s="12">
        <v>335.249</v>
      </c>
      <c r="M101" s="12">
        <v>0</v>
      </c>
    </row>
    <row r="102" spans="1:13" s="14" customFormat="1" ht="12.75">
      <c r="A102" s="5" t="s">
        <v>103</v>
      </c>
      <c r="C102" s="11">
        <f t="shared" si="22"/>
        <v>6767.604</v>
      </c>
      <c r="D102" s="11">
        <f>+D100+D101</f>
        <v>2038.013</v>
      </c>
      <c r="E102" s="11">
        <f aca="true" t="shared" si="30" ref="E102:M102">+E100+E101</f>
        <v>826.457</v>
      </c>
      <c r="F102" s="11">
        <f t="shared" si="30"/>
        <v>1702.637</v>
      </c>
      <c r="G102" s="11">
        <f t="shared" si="30"/>
        <v>0</v>
      </c>
      <c r="H102" s="11">
        <f t="shared" si="30"/>
        <v>519.832</v>
      </c>
      <c r="I102" s="11">
        <f t="shared" si="30"/>
        <v>0</v>
      </c>
      <c r="J102" s="11">
        <f t="shared" si="30"/>
        <v>0</v>
      </c>
      <c r="K102" s="11">
        <f t="shared" si="30"/>
        <v>0</v>
      </c>
      <c r="L102" s="11">
        <f t="shared" si="30"/>
        <v>1680.665</v>
      </c>
      <c r="M102" s="11">
        <f t="shared" si="30"/>
        <v>0</v>
      </c>
    </row>
    <row r="103" spans="1:13" s="14" customFormat="1" ht="12.75">
      <c r="A103" s="14" t="s">
        <v>104</v>
      </c>
      <c r="B103" s="14" t="s">
        <v>105</v>
      </c>
      <c r="C103" s="12">
        <f t="shared" si="22"/>
        <v>1568.3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1568.3</v>
      </c>
      <c r="M103" s="12">
        <v>0</v>
      </c>
    </row>
    <row r="104" spans="1:13" s="14" customFormat="1" ht="12.75">
      <c r="A104" s="14" t="s">
        <v>104</v>
      </c>
      <c r="B104" s="14" t="s">
        <v>17</v>
      </c>
      <c r="C104" s="22">
        <f t="shared" si="22"/>
        <v>19347.711</v>
      </c>
      <c r="D104" s="22">
        <v>8867.81</v>
      </c>
      <c r="E104" s="22">
        <v>3830.872</v>
      </c>
      <c r="F104" s="22">
        <v>2341.915</v>
      </c>
      <c r="G104" s="22">
        <v>0</v>
      </c>
      <c r="H104" s="22">
        <v>2080.591</v>
      </c>
      <c r="I104" s="22">
        <v>0</v>
      </c>
      <c r="J104" s="22">
        <v>0</v>
      </c>
      <c r="K104" s="22">
        <v>1891.662</v>
      </c>
      <c r="L104" s="22">
        <v>272.15</v>
      </c>
      <c r="M104" s="22">
        <v>62.711</v>
      </c>
    </row>
    <row r="105" spans="1:14" s="14" customFormat="1" ht="12.75">
      <c r="A105" s="14" t="s">
        <v>104</v>
      </c>
      <c r="B105" s="14" t="s">
        <v>24</v>
      </c>
      <c r="C105" s="22">
        <f t="shared" si="22"/>
        <v>228</v>
      </c>
      <c r="D105" s="22">
        <v>0</v>
      </c>
      <c r="E105" s="22">
        <v>228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15"/>
    </row>
    <row r="106" spans="1:13" s="14" customFormat="1" ht="12.75">
      <c r="A106" s="5" t="s">
        <v>106</v>
      </c>
      <c r="C106" s="3">
        <f t="shared" si="22"/>
        <v>21144.011</v>
      </c>
      <c r="D106" s="3">
        <f>+D103+D104+D105</f>
        <v>8867.81</v>
      </c>
      <c r="E106" s="3">
        <f aca="true" t="shared" si="31" ref="E106:M106">+E103+E104+E105</f>
        <v>4058.872</v>
      </c>
      <c r="F106" s="3">
        <f t="shared" si="31"/>
        <v>2341.915</v>
      </c>
      <c r="G106" s="3">
        <f t="shared" si="31"/>
        <v>0</v>
      </c>
      <c r="H106" s="3">
        <f t="shared" si="31"/>
        <v>2080.591</v>
      </c>
      <c r="I106" s="3">
        <f t="shared" si="31"/>
        <v>0</v>
      </c>
      <c r="J106" s="3">
        <f t="shared" si="31"/>
        <v>0</v>
      </c>
      <c r="K106" s="3">
        <f t="shared" si="31"/>
        <v>1891.662</v>
      </c>
      <c r="L106" s="3">
        <f t="shared" si="31"/>
        <v>1840.4499999999998</v>
      </c>
      <c r="M106" s="3">
        <f t="shared" si="31"/>
        <v>62.711</v>
      </c>
    </row>
    <row r="107" spans="1:13" s="14" customFormat="1" ht="12.75">
      <c r="A107" s="14" t="s">
        <v>107</v>
      </c>
      <c r="B107" s="14" t="s">
        <v>108</v>
      </c>
      <c r="C107" s="22">
        <f t="shared" si="22"/>
        <v>19461.968999999997</v>
      </c>
      <c r="D107" s="22">
        <v>5785.971</v>
      </c>
      <c r="E107" s="22">
        <v>3671.298</v>
      </c>
      <c r="F107" s="22">
        <v>6612.641</v>
      </c>
      <c r="G107" s="22">
        <v>0</v>
      </c>
      <c r="H107" s="22">
        <v>1129.943</v>
      </c>
      <c r="I107" s="22">
        <v>0</v>
      </c>
      <c r="J107" s="22">
        <v>0</v>
      </c>
      <c r="K107" s="22">
        <v>0</v>
      </c>
      <c r="L107" s="22">
        <v>2262.116</v>
      </c>
      <c r="M107" s="22">
        <v>0</v>
      </c>
    </row>
    <row r="108" spans="1:13" s="14" customFormat="1" ht="12.75">
      <c r="A108" s="5" t="s">
        <v>109</v>
      </c>
      <c r="C108" s="3">
        <f t="shared" si="22"/>
        <v>19461.968999999997</v>
      </c>
      <c r="D108" s="3">
        <f>+D107</f>
        <v>5785.971</v>
      </c>
      <c r="E108" s="3">
        <f aca="true" t="shared" si="32" ref="E108:M108">+E107</f>
        <v>3671.298</v>
      </c>
      <c r="F108" s="3">
        <f t="shared" si="32"/>
        <v>6612.641</v>
      </c>
      <c r="G108" s="3">
        <f t="shared" si="32"/>
        <v>0</v>
      </c>
      <c r="H108" s="3">
        <f t="shared" si="32"/>
        <v>1129.943</v>
      </c>
      <c r="I108" s="3">
        <f t="shared" si="32"/>
        <v>0</v>
      </c>
      <c r="J108" s="3">
        <f t="shared" si="32"/>
        <v>0</v>
      </c>
      <c r="K108" s="3">
        <f t="shared" si="32"/>
        <v>0</v>
      </c>
      <c r="L108" s="3">
        <f t="shared" si="32"/>
        <v>2262.116</v>
      </c>
      <c r="M108" s="3">
        <f t="shared" si="32"/>
        <v>0</v>
      </c>
    </row>
    <row r="109" spans="1:13" s="14" customFormat="1" ht="12.75">
      <c r="A109" s="14" t="s">
        <v>110</v>
      </c>
      <c r="B109" s="14" t="s">
        <v>111</v>
      </c>
      <c r="C109" s="22">
        <f t="shared" si="22"/>
        <v>24998.351999999995</v>
      </c>
      <c r="D109" s="22">
        <v>2559.515</v>
      </c>
      <c r="E109" s="22">
        <v>1365.942</v>
      </c>
      <c r="F109" s="22">
        <v>13813.55</v>
      </c>
      <c r="G109" s="22">
        <v>608.714</v>
      </c>
      <c r="H109" s="22">
        <v>781.744</v>
      </c>
      <c r="I109" s="22">
        <v>0</v>
      </c>
      <c r="J109" s="22">
        <v>231.082</v>
      </c>
      <c r="K109" s="22">
        <v>421.592</v>
      </c>
      <c r="L109" s="22">
        <v>5216.213</v>
      </c>
      <c r="M109" s="22">
        <v>0</v>
      </c>
    </row>
    <row r="110" spans="1:13" s="14" customFormat="1" ht="12.75">
      <c r="A110" s="14" t="s">
        <v>110</v>
      </c>
      <c r="B110" s="14" t="s">
        <v>112</v>
      </c>
      <c r="C110" s="22">
        <f t="shared" si="22"/>
        <v>251062.551</v>
      </c>
      <c r="D110" s="22">
        <v>107870.008</v>
      </c>
      <c r="E110" s="22">
        <v>32529.378</v>
      </c>
      <c r="F110" s="22">
        <v>79583.1</v>
      </c>
      <c r="G110" s="22">
        <v>10130.161</v>
      </c>
      <c r="H110" s="22">
        <v>15529.997</v>
      </c>
      <c r="I110" s="22">
        <v>0</v>
      </c>
      <c r="J110" s="22">
        <v>0</v>
      </c>
      <c r="K110" s="22">
        <v>4760.742</v>
      </c>
      <c r="L110" s="22">
        <v>190.999</v>
      </c>
      <c r="M110" s="22">
        <v>468.166</v>
      </c>
    </row>
    <row r="111" spans="1:13" s="14" customFormat="1" ht="12.75">
      <c r="A111" s="14" t="s">
        <v>110</v>
      </c>
      <c r="B111" s="14" t="s">
        <v>24</v>
      </c>
      <c r="C111" s="22">
        <f t="shared" si="22"/>
        <v>12805.71</v>
      </c>
      <c r="D111" s="22">
        <v>0</v>
      </c>
      <c r="E111" s="22">
        <v>0</v>
      </c>
      <c r="F111" s="22">
        <v>12805.71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</row>
    <row r="112" spans="1:13" s="14" customFormat="1" ht="12.75">
      <c r="A112" s="5" t="s">
        <v>113</v>
      </c>
      <c r="C112" s="3">
        <f t="shared" si="22"/>
        <v>288866.613</v>
      </c>
      <c r="D112" s="3">
        <f>+D109+D110+D111</f>
        <v>110429.523</v>
      </c>
      <c r="E112" s="3">
        <f aca="true" t="shared" si="33" ref="E112:M112">+E109+E110+E111</f>
        <v>33895.32</v>
      </c>
      <c r="F112" s="3">
        <f t="shared" si="33"/>
        <v>106202.36000000002</v>
      </c>
      <c r="G112" s="3">
        <f t="shared" si="33"/>
        <v>10738.875</v>
      </c>
      <c r="H112" s="3">
        <f t="shared" si="33"/>
        <v>16311.741</v>
      </c>
      <c r="I112" s="3">
        <f t="shared" si="33"/>
        <v>0</v>
      </c>
      <c r="J112" s="3">
        <f t="shared" si="33"/>
        <v>231.082</v>
      </c>
      <c r="K112" s="3">
        <f t="shared" si="33"/>
        <v>5182.334</v>
      </c>
      <c r="L112" s="3">
        <f t="shared" si="33"/>
        <v>5407.2119999999995</v>
      </c>
      <c r="M112" s="3">
        <f t="shared" si="33"/>
        <v>468.166</v>
      </c>
    </row>
    <row r="113" spans="1:14" s="14" customFormat="1" ht="12.75">
      <c r="A113" s="14" t="s">
        <v>114</v>
      </c>
      <c r="B113" s="14" t="s">
        <v>17</v>
      </c>
      <c r="C113" s="22">
        <f t="shared" si="22"/>
        <v>11325.141999999998</v>
      </c>
      <c r="D113" s="22">
        <v>5980.692</v>
      </c>
      <c r="E113" s="22">
        <v>2418.924</v>
      </c>
      <c r="F113" s="22">
        <v>66.496</v>
      </c>
      <c r="G113" s="22">
        <v>0</v>
      </c>
      <c r="H113" s="22">
        <v>1410.915</v>
      </c>
      <c r="I113" s="22">
        <v>0</v>
      </c>
      <c r="J113" s="22">
        <v>0</v>
      </c>
      <c r="K113" s="22">
        <v>935.161</v>
      </c>
      <c r="L113" s="22">
        <v>471.626</v>
      </c>
      <c r="M113" s="22">
        <v>41.328</v>
      </c>
      <c r="N113" s="15"/>
    </row>
    <row r="114" spans="1:13" s="14" customFormat="1" ht="12.75">
      <c r="A114" s="5" t="s">
        <v>115</v>
      </c>
      <c r="C114" s="3">
        <f t="shared" si="22"/>
        <v>11325.141999999998</v>
      </c>
      <c r="D114" s="3">
        <f>+D113</f>
        <v>5980.692</v>
      </c>
      <c r="E114" s="3">
        <f aca="true" t="shared" si="34" ref="E114:M114">+E113</f>
        <v>2418.924</v>
      </c>
      <c r="F114" s="3">
        <f t="shared" si="34"/>
        <v>66.496</v>
      </c>
      <c r="G114" s="3">
        <f t="shared" si="34"/>
        <v>0</v>
      </c>
      <c r="H114" s="3">
        <f t="shared" si="34"/>
        <v>1410.915</v>
      </c>
      <c r="I114" s="3">
        <f t="shared" si="34"/>
        <v>0</v>
      </c>
      <c r="J114" s="3">
        <f t="shared" si="34"/>
        <v>0</v>
      </c>
      <c r="K114" s="3">
        <f t="shared" si="34"/>
        <v>935.161</v>
      </c>
      <c r="L114" s="3">
        <f t="shared" si="34"/>
        <v>471.626</v>
      </c>
      <c r="M114" s="3">
        <f t="shared" si="34"/>
        <v>41.328</v>
      </c>
    </row>
    <row r="115" spans="1:13" s="14" customFormat="1" ht="12.75">
      <c r="A115" s="14" t="s">
        <v>116</v>
      </c>
      <c r="B115" s="14" t="s">
        <v>17</v>
      </c>
      <c r="C115" s="22">
        <f t="shared" si="22"/>
        <v>2947.2799999999997</v>
      </c>
      <c r="D115" s="22">
        <v>1084.009</v>
      </c>
      <c r="E115" s="22">
        <v>893.093</v>
      </c>
      <c r="F115" s="22">
        <v>0</v>
      </c>
      <c r="G115" s="22">
        <v>0</v>
      </c>
      <c r="H115" s="22">
        <v>288.307</v>
      </c>
      <c r="I115" s="22">
        <v>0</v>
      </c>
      <c r="J115" s="22">
        <v>0</v>
      </c>
      <c r="K115" s="22">
        <v>208.326</v>
      </c>
      <c r="L115" s="22">
        <v>473.545</v>
      </c>
      <c r="M115" s="22">
        <v>0</v>
      </c>
    </row>
    <row r="116" spans="1:14" s="14" customFormat="1" ht="12.75">
      <c r="A116" s="5" t="s">
        <v>117</v>
      </c>
      <c r="C116" s="3">
        <f t="shared" si="22"/>
        <v>2947.2799999999997</v>
      </c>
      <c r="D116" s="3">
        <f>+D115</f>
        <v>1084.009</v>
      </c>
      <c r="E116" s="3">
        <f aca="true" t="shared" si="35" ref="E116:M116">+E115</f>
        <v>893.093</v>
      </c>
      <c r="F116" s="3">
        <f t="shared" si="35"/>
        <v>0</v>
      </c>
      <c r="G116" s="3">
        <f t="shared" si="35"/>
        <v>0</v>
      </c>
      <c r="H116" s="3">
        <f t="shared" si="35"/>
        <v>288.307</v>
      </c>
      <c r="I116" s="3">
        <f t="shared" si="35"/>
        <v>0</v>
      </c>
      <c r="J116" s="3">
        <f t="shared" si="35"/>
        <v>0</v>
      </c>
      <c r="K116" s="3">
        <f t="shared" si="35"/>
        <v>208.326</v>
      </c>
      <c r="L116" s="3">
        <f t="shared" si="35"/>
        <v>473.545</v>
      </c>
      <c r="M116" s="3">
        <f t="shared" si="35"/>
        <v>0</v>
      </c>
      <c r="N116" s="3"/>
    </row>
    <row r="117" spans="1:13" ht="12.75">
      <c r="A117" s="14" t="s">
        <v>118</v>
      </c>
      <c r="B117" s="14" t="s">
        <v>136</v>
      </c>
      <c r="C117" s="12">
        <f t="shared" si="22"/>
        <v>1465.4920000000002</v>
      </c>
      <c r="D117" s="12">
        <v>658.065</v>
      </c>
      <c r="E117" s="12">
        <v>315.964</v>
      </c>
      <c r="F117" s="12">
        <v>150.53</v>
      </c>
      <c r="G117" s="12">
        <v>114.131</v>
      </c>
      <c r="H117" s="12">
        <v>150.42</v>
      </c>
      <c r="I117" s="12">
        <v>0</v>
      </c>
      <c r="J117" s="12">
        <v>0</v>
      </c>
      <c r="K117" s="12">
        <v>21.873</v>
      </c>
      <c r="L117" s="12">
        <v>54.509</v>
      </c>
      <c r="M117" s="12">
        <v>0</v>
      </c>
    </row>
    <row r="118" spans="1:13" s="14" customFormat="1" ht="12.75">
      <c r="A118" s="14" t="s">
        <v>118</v>
      </c>
      <c r="B118" s="14" t="s">
        <v>119</v>
      </c>
      <c r="C118" s="22">
        <f t="shared" si="22"/>
        <v>1429.257</v>
      </c>
      <c r="D118" s="22">
        <v>386.196</v>
      </c>
      <c r="E118" s="22">
        <v>382.88</v>
      </c>
      <c r="F118" s="22">
        <v>58.443</v>
      </c>
      <c r="G118" s="22">
        <v>0</v>
      </c>
      <c r="H118" s="22">
        <v>101.136</v>
      </c>
      <c r="I118" s="22">
        <v>0</v>
      </c>
      <c r="J118" s="22">
        <v>0</v>
      </c>
      <c r="K118" s="22">
        <v>0</v>
      </c>
      <c r="L118" s="22">
        <v>492.276</v>
      </c>
      <c r="M118" s="22">
        <v>8.326</v>
      </c>
    </row>
    <row r="119" spans="1:13" s="14" customFormat="1" ht="12.75">
      <c r="A119" s="14" t="s">
        <v>118</v>
      </c>
      <c r="B119" s="14" t="s">
        <v>141</v>
      </c>
      <c r="C119" s="22">
        <f t="shared" si="22"/>
        <v>102642.22469999999</v>
      </c>
      <c r="D119" s="22">
        <v>38521.855</v>
      </c>
      <c r="E119" s="22">
        <v>18129.035</v>
      </c>
      <c r="F119" s="22">
        <v>38169.6447</v>
      </c>
      <c r="G119" s="22">
        <v>0</v>
      </c>
      <c r="H119" s="22">
        <v>6252.931</v>
      </c>
      <c r="I119" s="22">
        <v>0</v>
      </c>
      <c r="J119" s="22">
        <v>0</v>
      </c>
      <c r="K119" s="22">
        <v>0</v>
      </c>
      <c r="L119" s="22">
        <v>1568.759</v>
      </c>
      <c r="M119" s="22">
        <v>0</v>
      </c>
    </row>
    <row r="120" spans="1:13" s="14" customFormat="1" ht="12.75">
      <c r="A120" s="14" t="s">
        <v>118</v>
      </c>
      <c r="B120" s="14" t="s">
        <v>120</v>
      </c>
      <c r="C120" s="22">
        <f t="shared" si="22"/>
        <v>6658.194</v>
      </c>
      <c r="D120" s="22">
        <v>3686.358</v>
      </c>
      <c r="E120" s="22">
        <v>1650.94</v>
      </c>
      <c r="F120" s="22">
        <v>153.427</v>
      </c>
      <c r="G120" s="22">
        <v>62.971</v>
      </c>
      <c r="H120" s="22">
        <v>1016.858</v>
      </c>
      <c r="I120" s="22">
        <v>0</v>
      </c>
      <c r="J120" s="22">
        <v>0</v>
      </c>
      <c r="K120" s="22">
        <v>0</v>
      </c>
      <c r="L120" s="22">
        <v>87.64</v>
      </c>
      <c r="M120" s="22">
        <v>0</v>
      </c>
    </row>
    <row r="121" spans="1:13" s="14" customFormat="1" ht="12.75">
      <c r="A121" s="14" t="s">
        <v>118</v>
      </c>
      <c r="B121" s="14" t="s">
        <v>140</v>
      </c>
      <c r="C121" s="22">
        <f t="shared" si="22"/>
        <v>4032.1730000000002</v>
      </c>
      <c r="D121" s="22">
        <v>1877.036</v>
      </c>
      <c r="E121" s="22">
        <v>807.016</v>
      </c>
      <c r="F121" s="22">
        <v>0</v>
      </c>
      <c r="G121" s="22">
        <v>0</v>
      </c>
      <c r="H121" s="22">
        <v>440.481</v>
      </c>
      <c r="I121" s="22">
        <v>0</v>
      </c>
      <c r="J121" s="22">
        <v>0</v>
      </c>
      <c r="K121" s="22">
        <v>0</v>
      </c>
      <c r="L121" s="22">
        <v>771.387</v>
      </c>
      <c r="M121" s="22">
        <v>136.253</v>
      </c>
    </row>
    <row r="122" spans="1:13" s="14" customFormat="1" ht="12.75">
      <c r="A122" s="14" t="s">
        <v>118</v>
      </c>
      <c r="B122" s="14" t="s">
        <v>24</v>
      </c>
      <c r="C122" s="22">
        <f t="shared" si="22"/>
        <v>117580.44</v>
      </c>
      <c r="D122" s="22">
        <v>0</v>
      </c>
      <c r="E122" s="22">
        <v>0</v>
      </c>
      <c r="F122" s="22">
        <v>117580.44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</row>
    <row r="123" spans="1:13" s="14" customFormat="1" ht="12.75">
      <c r="A123" s="5" t="s">
        <v>121</v>
      </c>
      <c r="C123" s="3">
        <f t="shared" si="22"/>
        <v>233807.7807</v>
      </c>
      <c r="D123" s="3">
        <f>+D117+D118+D119+D120+D121+D122</f>
        <v>45129.51</v>
      </c>
      <c r="E123" s="3">
        <f aca="true" t="shared" si="36" ref="E123:M123">+E117+E118+E119+E120+E121+E122</f>
        <v>21285.835</v>
      </c>
      <c r="F123" s="3">
        <f t="shared" si="36"/>
        <v>156112.4847</v>
      </c>
      <c r="G123" s="3">
        <f t="shared" si="36"/>
        <v>177.102</v>
      </c>
      <c r="H123" s="3">
        <f t="shared" si="36"/>
        <v>7961.825999999999</v>
      </c>
      <c r="I123" s="3">
        <f t="shared" si="36"/>
        <v>0</v>
      </c>
      <c r="J123" s="3">
        <f t="shared" si="36"/>
        <v>0</v>
      </c>
      <c r="K123" s="3">
        <f t="shared" si="36"/>
        <v>21.873</v>
      </c>
      <c r="L123" s="3">
        <f t="shared" si="36"/>
        <v>2974.571</v>
      </c>
      <c r="M123" s="3">
        <f t="shared" si="36"/>
        <v>144.57899999999998</v>
      </c>
    </row>
    <row r="124" spans="1:13" s="14" customFormat="1" ht="12.75">
      <c r="A124" s="14" t="s">
        <v>122</v>
      </c>
      <c r="B124" s="14" t="s">
        <v>123</v>
      </c>
      <c r="C124" s="22">
        <f t="shared" si="22"/>
        <v>95435.25300000001</v>
      </c>
      <c r="D124" s="22">
        <v>50023.31</v>
      </c>
      <c r="E124" s="22">
        <v>42587.279</v>
      </c>
      <c r="F124" s="22">
        <v>0</v>
      </c>
      <c r="G124" s="22">
        <v>0</v>
      </c>
      <c r="H124" s="22">
        <v>2824.664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</row>
    <row r="125" spans="1:13" s="14" customFormat="1" ht="12.75">
      <c r="A125" s="5" t="s">
        <v>124</v>
      </c>
      <c r="C125" s="3">
        <f t="shared" si="22"/>
        <v>95435.25300000001</v>
      </c>
      <c r="D125" s="3">
        <f>+D124</f>
        <v>50023.31</v>
      </c>
      <c r="E125" s="3">
        <f aca="true" t="shared" si="37" ref="E125:M125">+E124</f>
        <v>42587.279</v>
      </c>
      <c r="F125" s="3">
        <f t="shared" si="37"/>
        <v>0</v>
      </c>
      <c r="G125" s="3">
        <f t="shared" si="37"/>
        <v>0</v>
      </c>
      <c r="H125" s="3">
        <f t="shared" si="37"/>
        <v>2824.664</v>
      </c>
      <c r="I125" s="3">
        <f t="shared" si="37"/>
        <v>0</v>
      </c>
      <c r="J125" s="3">
        <f t="shared" si="37"/>
        <v>0</v>
      </c>
      <c r="K125" s="3">
        <f t="shared" si="37"/>
        <v>0</v>
      </c>
      <c r="L125" s="3">
        <f t="shared" si="37"/>
        <v>0</v>
      </c>
      <c r="M125" s="3">
        <f t="shared" si="37"/>
        <v>0</v>
      </c>
    </row>
    <row r="127" spans="1:13" s="14" customFormat="1" ht="12.75">
      <c r="A127" s="5" t="s">
        <v>125</v>
      </c>
      <c r="C127" s="3">
        <f>SUM(D127:M127)</f>
        <v>1962118.3799999997</v>
      </c>
      <c r="D127" s="3">
        <f>+D7+D10+D16+D19+D23+D27+D33+D35+D37+D42+D45+D48+D53+D61+D69+D75+D79+D83+D84+D95+D104+D113+D115</f>
        <v>780587.594</v>
      </c>
      <c r="E127" s="3">
        <f aca="true" t="shared" si="38" ref="E127:M127">+E7+E10+E16+E19+E23+E27+E33+E35+E37+E42+E45+E48+E53+E61+E69+E75+E79+E83+E84+E95+E104+E113+E115</f>
        <v>562485.102</v>
      </c>
      <c r="F127" s="3">
        <f t="shared" si="38"/>
        <v>377267.6269999999</v>
      </c>
      <c r="G127" s="3">
        <f t="shared" si="38"/>
        <v>0</v>
      </c>
      <c r="H127" s="3">
        <f t="shared" si="38"/>
        <v>79138.08200000001</v>
      </c>
      <c r="I127" s="3">
        <f t="shared" si="38"/>
        <v>0</v>
      </c>
      <c r="J127" s="3">
        <f t="shared" si="38"/>
        <v>0</v>
      </c>
      <c r="K127" s="3">
        <f t="shared" si="38"/>
        <v>127872.11199999998</v>
      </c>
      <c r="L127" s="3">
        <f t="shared" si="38"/>
        <v>21713.607999999997</v>
      </c>
      <c r="M127" s="3">
        <f t="shared" si="38"/>
        <v>13054.255</v>
      </c>
    </row>
    <row r="128" spans="1:14" ht="12.75">
      <c r="A128" s="5" t="s">
        <v>126</v>
      </c>
      <c r="B128" s="14"/>
      <c r="C128" s="3">
        <f>SUM(D128:M128)</f>
        <v>1714751.2849000003</v>
      </c>
      <c r="D128" s="3">
        <f>+D8+D12+D15+D18+D20+D25+D28+D30+D31+D32+D38+D39+D40+D43+D46+D50+D55+D58+D59+D60+D64+D65+D68+D72+D74+D76+D78+D81+D82+D87+D88+D89+D92+D97+D100+D101+D103+D107+D109+D110+D117+D118+D119+D120+D121+D124</f>
        <v>661794.8775273582</v>
      </c>
      <c r="E128" s="3">
        <f aca="true" t="shared" si="39" ref="E128:M128">+E8+E12+E15+E18+E20+E25+E28+E30+E31+E32+E38+E39+E40+E43+E46+E50+E55+E58+E59+E60+E64+E65+E68+E72+E74+E76+E78+E81+E82+E87+E88+E89+E92+E97+E100+E101+E103+E107+E109+E110+E117+E118+E119+E120+E121+E124</f>
        <v>355274.8540100163</v>
      </c>
      <c r="F128" s="3">
        <f t="shared" si="39"/>
        <v>440658.7393965586</v>
      </c>
      <c r="G128" s="3">
        <f t="shared" si="39"/>
        <v>45826.40704256354</v>
      </c>
      <c r="H128" s="3">
        <f t="shared" si="39"/>
        <v>112013.28882921734</v>
      </c>
      <c r="I128" s="3">
        <f t="shared" si="39"/>
        <v>0</v>
      </c>
      <c r="J128" s="3">
        <f t="shared" si="39"/>
        <v>6752.411</v>
      </c>
      <c r="K128" s="3">
        <f t="shared" si="39"/>
        <v>20150.11108776991</v>
      </c>
      <c r="L128" s="3">
        <f t="shared" si="39"/>
        <v>68222.78947972503</v>
      </c>
      <c r="M128" s="3">
        <f t="shared" si="39"/>
        <v>4057.806526791021</v>
      </c>
      <c r="N128" s="10"/>
    </row>
    <row r="129" spans="1:13" s="14" customFormat="1" ht="12.75">
      <c r="A129" s="5" t="s">
        <v>127</v>
      </c>
      <c r="C129" s="3">
        <f>SUM(D129:M129)</f>
        <v>980685.4269999999</v>
      </c>
      <c r="D129" s="3">
        <f>+D13+D21+D51+D56+D62+D66+D70+D85+D90+D93+D98+D105+D111+D122</f>
        <v>0</v>
      </c>
      <c r="E129" s="3">
        <f aca="true" t="shared" si="40" ref="E129:M129">+E13+E21+E51+E56+E62+E66+E70+E85+E90+E93+E98+E105+E111+E122</f>
        <v>37059.243</v>
      </c>
      <c r="F129" s="3">
        <f t="shared" si="40"/>
        <v>943626.1839999999</v>
      </c>
      <c r="G129" s="3">
        <f t="shared" si="40"/>
        <v>0</v>
      </c>
      <c r="H129" s="3">
        <f t="shared" si="40"/>
        <v>0</v>
      </c>
      <c r="I129" s="3">
        <f t="shared" si="40"/>
        <v>0</v>
      </c>
      <c r="J129" s="3">
        <f t="shared" si="40"/>
        <v>0</v>
      </c>
      <c r="K129" s="3">
        <f t="shared" si="40"/>
        <v>0</v>
      </c>
      <c r="L129" s="3">
        <f t="shared" si="40"/>
        <v>0</v>
      </c>
      <c r="M129" s="3">
        <f t="shared" si="40"/>
        <v>0</v>
      </c>
    </row>
    <row r="130" spans="1:13" ht="12.75">
      <c r="A130" s="5" t="s">
        <v>128</v>
      </c>
      <c r="B130" s="14"/>
      <c r="C130" s="3">
        <f>SUM(D130:M130)</f>
        <v>4657555.091900001</v>
      </c>
      <c r="D130" s="3">
        <f>+D9+D11+D14+D17+D22+D24+D26+D29+D34+D36+D41+D44+D47+D49+D52+D54+D57+D63+D67+D71+D73+D77+D80+D86+D91+D94+D96+D99+D102+D106+D108+D112+D114+D116+D123+D125</f>
        <v>1442382.4715273585</v>
      </c>
      <c r="E130" s="3">
        <f aca="true" t="shared" si="41" ref="E130:M130">+E9+E11+E14+E17+E22+E24+E26+E29+E34+E36+E41+E44+E47+E49+E52+E54+E57+E63+E67+E71+E73+E77+E80+E86+E91+E94+E96+E99+E102+E106+E108+E112+E114+E116+E123+E125</f>
        <v>954819.1990100164</v>
      </c>
      <c r="F130" s="3">
        <f t="shared" si="41"/>
        <v>1761552.5503965588</v>
      </c>
      <c r="G130" s="3">
        <f t="shared" si="41"/>
        <v>45826.40704256354</v>
      </c>
      <c r="H130" s="3">
        <f t="shared" si="41"/>
        <v>191151.3708292174</v>
      </c>
      <c r="I130" s="3">
        <f t="shared" si="41"/>
        <v>0</v>
      </c>
      <c r="J130" s="3">
        <f t="shared" si="41"/>
        <v>6752.411</v>
      </c>
      <c r="K130" s="3">
        <f t="shared" si="41"/>
        <v>148022.2230877699</v>
      </c>
      <c r="L130" s="3">
        <f t="shared" si="41"/>
        <v>89936.397479725</v>
      </c>
      <c r="M130" s="3">
        <f t="shared" si="41"/>
        <v>17112.061526791025</v>
      </c>
    </row>
    <row r="131" ht="12.75">
      <c r="A131" s="13"/>
    </row>
    <row r="132" spans="3:13" ht="12.7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4" spans="3:13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2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3" ht="12.75"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2.75"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2.75"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2.75"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56" ht="12.75">
      <c r="N156" s="10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8.57421875" style="0" customWidth="1"/>
    <col min="2" max="2" width="32.7109375" style="0" customWidth="1"/>
    <col min="3" max="3" width="12.7109375" style="0" customWidth="1"/>
    <col min="9" max="9" width="10.57421875" style="0" customWidth="1"/>
    <col min="10" max="10" width="9.140625" style="0" customWidth="1"/>
    <col min="11" max="11" width="9.7109375" style="0" customWidth="1"/>
    <col min="12" max="12" width="9.57421875" style="0" customWidth="1"/>
    <col min="13" max="13" width="8.57421875" style="0" customWidth="1"/>
  </cols>
  <sheetData>
    <row r="1" spans="1:13" ht="12.75">
      <c r="A1" s="1" t="s">
        <v>138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C3" s="8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129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8" customFormat="1" ht="12.75">
      <c r="A7" s="18" t="s">
        <v>16</v>
      </c>
      <c r="B7" s="18" t="s">
        <v>18</v>
      </c>
      <c r="C7" s="23">
        <f>SUM(D7:M7)</f>
        <v>1301</v>
      </c>
      <c r="D7" s="23">
        <v>849</v>
      </c>
      <c r="E7" s="23">
        <v>171</v>
      </c>
      <c r="F7" s="23">
        <v>20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260</v>
      </c>
      <c r="M7" s="23">
        <v>0</v>
      </c>
    </row>
    <row r="8" spans="1:13" s="18" customFormat="1" ht="12.75">
      <c r="A8" s="18" t="s">
        <v>16</v>
      </c>
      <c r="B8" s="18" t="s">
        <v>17</v>
      </c>
      <c r="C8" s="23">
        <f aca="true" t="shared" si="0" ref="C8:C75">SUM(D8:M8)</f>
        <v>4363</v>
      </c>
      <c r="D8" s="23">
        <v>3608</v>
      </c>
      <c r="E8" s="23">
        <v>578</v>
      </c>
      <c r="F8" s="23">
        <v>17</v>
      </c>
      <c r="G8" s="23">
        <v>0</v>
      </c>
      <c r="H8" s="23">
        <v>1</v>
      </c>
      <c r="I8" s="23">
        <v>0</v>
      </c>
      <c r="J8" s="23">
        <v>0</v>
      </c>
      <c r="K8" s="23">
        <v>72</v>
      </c>
      <c r="L8" s="23">
        <v>68</v>
      </c>
      <c r="M8" s="23">
        <v>19</v>
      </c>
    </row>
    <row r="9" spans="1:13" s="14" customFormat="1" ht="12.75">
      <c r="A9" s="5" t="s">
        <v>19</v>
      </c>
      <c r="C9" s="3">
        <f t="shared" si="0"/>
        <v>5664</v>
      </c>
      <c r="D9" s="3">
        <f>+D7+D8</f>
        <v>4457</v>
      </c>
      <c r="E9" s="3">
        <f aca="true" t="shared" si="1" ref="E9:M9">+E7+E8</f>
        <v>749</v>
      </c>
      <c r="F9" s="3">
        <f t="shared" si="1"/>
        <v>37</v>
      </c>
      <c r="G9" s="3">
        <f t="shared" si="1"/>
        <v>0</v>
      </c>
      <c r="H9" s="3">
        <f t="shared" si="1"/>
        <v>2</v>
      </c>
      <c r="I9" s="3">
        <f t="shared" si="1"/>
        <v>0</v>
      </c>
      <c r="J9" s="3">
        <f t="shared" si="1"/>
        <v>0</v>
      </c>
      <c r="K9" s="3">
        <f t="shared" si="1"/>
        <v>72</v>
      </c>
      <c r="L9" s="3">
        <f t="shared" si="1"/>
        <v>328</v>
      </c>
      <c r="M9" s="3">
        <f t="shared" si="1"/>
        <v>19</v>
      </c>
    </row>
    <row r="10" spans="1:13" s="18" customFormat="1" ht="12.75">
      <c r="A10" s="18" t="s">
        <v>20</v>
      </c>
      <c r="B10" s="18" t="s">
        <v>17</v>
      </c>
      <c r="C10" s="23">
        <f t="shared" si="0"/>
        <v>8735</v>
      </c>
      <c r="D10" s="23">
        <v>7240</v>
      </c>
      <c r="E10" s="23">
        <v>806</v>
      </c>
      <c r="F10" s="23">
        <v>42</v>
      </c>
      <c r="G10" s="23">
        <v>0</v>
      </c>
      <c r="H10" s="23">
        <v>1</v>
      </c>
      <c r="I10" s="23">
        <v>0</v>
      </c>
      <c r="J10" s="23">
        <v>0</v>
      </c>
      <c r="K10" s="23">
        <v>125</v>
      </c>
      <c r="L10" s="23">
        <v>500</v>
      </c>
      <c r="M10" s="23">
        <v>21</v>
      </c>
    </row>
    <row r="11" spans="1:13" s="20" customFormat="1" ht="12.75">
      <c r="A11" s="19" t="s">
        <v>21</v>
      </c>
      <c r="C11" s="24">
        <f t="shared" si="0"/>
        <v>8735</v>
      </c>
      <c r="D11" s="24">
        <f>+D10</f>
        <v>7240</v>
      </c>
      <c r="E11" s="24">
        <f aca="true" t="shared" si="2" ref="E11:M11">+E10</f>
        <v>806</v>
      </c>
      <c r="F11" s="24">
        <f t="shared" si="2"/>
        <v>42</v>
      </c>
      <c r="G11" s="24">
        <f t="shared" si="2"/>
        <v>0</v>
      </c>
      <c r="H11" s="24">
        <f t="shared" si="2"/>
        <v>1</v>
      </c>
      <c r="I11" s="24">
        <f t="shared" si="2"/>
        <v>0</v>
      </c>
      <c r="J11" s="24">
        <f t="shared" si="2"/>
        <v>0</v>
      </c>
      <c r="K11" s="24">
        <f t="shared" si="2"/>
        <v>125</v>
      </c>
      <c r="L11" s="24">
        <f t="shared" si="2"/>
        <v>500</v>
      </c>
      <c r="M11" s="24">
        <f t="shared" si="2"/>
        <v>21</v>
      </c>
    </row>
    <row r="12" spans="1:13" s="18" customFormat="1" ht="12.75">
      <c r="A12" s="18" t="s">
        <v>22</v>
      </c>
      <c r="B12" s="18" t="s">
        <v>23</v>
      </c>
      <c r="C12" s="23">
        <f t="shared" si="0"/>
        <v>29180</v>
      </c>
      <c r="D12" s="23">
        <v>25648</v>
      </c>
      <c r="E12" s="23">
        <v>2798</v>
      </c>
      <c r="F12" s="23">
        <v>144</v>
      </c>
      <c r="G12" s="23">
        <v>1</v>
      </c>
      <c r="H12" s="23">
        <v>1</v>
      </c>
      <c r="I12" s="23">
        <v>0</v>
      </c>
      <c r="J12" s="23">
        <v>0</v>
      </c>
      <c r="K12" s="23">
        <v>0</v>
      </c>
      <c r="L12" s="23">
        <v>588</v>
      </c>
      <c r="M12" s="23">
        <v>0</v>
      </c>
    </row>
    <row r="13" spans="1:13" s="18" customFormat="1" ht="12.75">
      <c r="A13" s="18" t="s">
        <v>22</v>
      </c>
      <c r="B13" s="18" t="s">
        <v>24</v>
      </c>
      <c r="C13" s="23">
        <f t="shared" si="0"/>
        <v>4</v>
      </c>
      <c r="D13" s="23">
        <v>0</v>
      </c>
      <c r="E13" s="23">
        <v>0</v>
      </c>
      <c r="F13" s="23">
        <v>4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20" customFormat="1" ht="12.75">
      <c r="A14" s="19" t="s">
        <v>25</v>
      </c>
      <c r="C14" s="24">
        <f t="shared" si="0"/>
        <v>29184</v>
      </c>
      <c r="D14" s="24">
        <f>+D12+D13</f>
        <v>25648</v>
      </c>
      <c r="E14" s="24">
        <f aca="true" t="shared" si="3" ref="E14:M14">+E12+E13</f>
        <v>2798</v>
      </c>
      <c r="F14" s="24">
        <f t="shared" si="3"/>
        <v>148</v>
      </c>
      <c r="G14" s="24">
        <f t="shared" si="3"/>
        <v>1</v>
      </c>
      <c r="H14" s="24">
        <f t="shared" si="3"/>
        <v>1</v>
      </c>
      <c r="I14" s="24">
        <f t="shared" si="3"/>
        <v>0</v>
      </c>
      <c r="J14" s="24">
        <f t="shared" si="3"/>
        <v>0</v>
      </c>
      <c r="K14" s="24">
        <f t="shared" si="3"/>
        <v>0</v>
      </c>
      <c r="L14" s="24">
        <f t="shared" si="3"/>
        <v>588</v>
      </c>
      <c r="M14" s="24">
        <f t="shared" si="3"/>
        <v>0</v>
      </c>
    </row>
    <row r="15" spans="1:13" s="18" customFormat="1" ht="12.75">
      <c r="A15" s="18" t="s">
        <v>26</v>
      </c>
      <c r="B15" s="18" t="s">
        <v>27</v>
      </c>
      <c r="C15" s="23">
        <f t="shared" si="0"/>
        <v>19671</v>
      </c>
      <c r="D15" s="23">
        <v>15504</v>
      </c>
      <c r="E15" s="23">
        <v>2531</v>
      </c>
      <c r="F15" s="23">
        <v>45</v>
      </c>
      <c r="G15" s="23">
        <v>1</v>
      </c>
      <c r="H15" s="23">
        <v>1</v>
      </c>
      <c r="I15" s="23">
        <v>0</v>
      </c>
      <c r="J15" s="23">
        <v>0</v>
      </c>
      <c r="K15" s="23">
        <v>207</v>
      </c>
      <c r="L15" s="23">
        <v>725</v>
      </c>
      <c r="M15" s="23">
        <v>657</v>
      </c>
    </row>
    <row r="16" spans="1:13" s="18" customFormat="1" ht="12.75">
      <c r="A16" s="18" t="s">
        <v>26</v>
      </c>
      <c r="B16" s="18" t="s">
        <v>17</v>
      </c>
      <c r="C16" s="23">
        <f t="shared" si="0"/>
        <v>1</v>
      </c>
      <c r="D16" s="23">
        <v>0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20" customFormat="1" ht="12.75">
      <c r="A17" s="19" t="s">
        <v>28</v>
      </c>
      <c r="C17" s="24">
        <f t="shared" si="0"/>
        <v>19672</v>
      </c>
      <c r="D17" s="24">
        <f>+D15+D16</f>
        <v>15504</v>
      </c>
      <c r="E17" s="24">
        <f aca="true" t="shared" si="4" ref="E17:M17">+E15+E16</f>
        <v>2531</v>
      </c>
      <c r="F17" s="24">
        <f t="shared" si="4"/>
        <v>46</v>
      </c>
      <c r="G17" s="24">
        <f t="shared" si="4"/>
        <v>1</v>
      </c>
      <c r="H17" s="24">
        <f t="shared" si="4"/>
        <v>1</v>
      </c>
      <c r="I17" s="24">
        <f t="shared" si="4"/>
        <v>0</v>
      </c>
      <c r="J17" s="24">
        <f t="shared" si="4"/>
        <v>0</v>
      </c>
      <c r="K17" s="24">
        <f t="shared" si="4"/>
        <v>207</v>
      </c>
      <c r="L17" s="24">
        <f t="shared" si="4"/>
        <v>725</v>
      </c>
      <c r="M17" s="24">
        <f t="shared" si="4"/>
        <v>657</v>
      </c>
    </row>
    <row r="18" spans="1:13" s="18" customFormat="1" ht="12.75">
      <c r="A18" s="18" t="s">
        <v>29</v>
      </c>
      <c r="B18" s="18" t="s">
        <v>30</v>
      </c>
      <c r="C18" s="23">
        <f t="shared" si="0"/>
        <v>7139</v>
      </c>
      <c r="D18" s="23">
        <v>5747</v>
      </c>
      <c r="E18" s="23">
        <v>940</v>
      </c>
      <c r="F18" s="23">
        <v>12</v>
      </c>
      <c r="G18" s="23">
        <v>1</v>
      </c>
      <c r="H18" s="23">
        <v>1</v>
      </c>
      <c r="I18" s="23">
        <v>0</v>
      </c>
      <c r="J18" s="23">
        <v>0</v>
      </c>
      <c r="K18" s="23">
        <v>115</v>
      </c>
      <c r="L18" s="23">
        <v>323</v>
      </c>
      <c r="M18" s="23">
        <v>0</v>
      </c>
    </row>
    <row r="19" spans="1:13" s="18" customFormat="1" ht="12.75">
      <c r="A19" s="18" t="s">
        <v>29</v>
      </c>
      <c r="B19" s="18" t="s">
        <v>17</v>
      </c>
      <c r="C19" s="23">
        <f t="shared" si="0"/>
        <v>1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18" customFormat="1" ht="12.75">
      <c r="A20" s="18" t="s">
        <v>29</v>
      </c>
      <c r="B20" s="18" t="s">
        <v>31</v>
      </c>
      <c r="C20" s="23">
        <f t="shared" si="0"/>
        <v>1538</v>
      </c>
      <c r="D20" s="23">
        <v>1298</v>
      </c>
      <c r="E20" s="23">
        <v>175</v>
      </c>
      <c r="F20" s="23">
        <v>0</v>
      </c>
      <c r="G20" s="23">
        <v>1</v>
      </c>
      <c r="H20" s="23">
        <v>1</v>
      </c>
      <c r="I20" s="23">
        <v>0</v>
      </c>
      <c r="J20" s="23">
        <v>0</v>
      </c>
      <c r="K20" s="23">
        <v>31</v>
      </c>
      <c r="L20" s="23">
        <v>31</v>
      </c>
      <c r="M20" s="23">
        <v>1</v>
      </c>
    </row>
    <row r="21" spans="1:13" s="18" customFormat="1" ht="12.75">
      <c r="A21" s="18" t="s">
        <v>29</v>
      </c>
      <c r="B21" s="18" t="s">
        <v>24</v>
      </c>
      <c r="C21" s="23">
        <f t="shared" si="0"/>
        <v>1</v>
      </c>
      <c r="D21" s="23">
        <v>0</v>
      </c>
      <c r="E21" s="23">
        <v>0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20" customFormat="1" ht="12.75">
      <c r="A22" s="19" t="s">
        <v>32</v>
      </c>
      <c r="C22" s="25">
        <f t="shared" si="0"/>
        <v>8679</v>
      </c>
      <c r="D22" s="24">
        <f>+D18+D19+D20+D21</f>
        <v>7045</v>
      </c>
      <c r="E22" s="24">
        <f aca="true" t="shared" si="5" ref="E22:M22">+E18+E19+E20+E21</f>
        <v>1115</v>
      </c>
      <c r="F22" s="24">
        <f t="shared" si="5"/>
        <v>14</v>
      </c>
      <c r="G22" s="24">
        <f t="shared" si="5"/>
        <v>2</v>
      </c>
      <c r="H22" s="24">
        <f t="shared" si="5"/>
        <v>2</v>
      </c>
      <c r="I22" s="24">
        <f t="shared" si="5"/>
        <v>0</v>
      </c>
      <c r="J22" s="24">
        <f t="shared" si="5"/>
        <v>0</v>
      </c>
      <c r="K22" s="24">
        <f t="shared" si="5"/>
        <v>146</v>
      </c>
      <c r="L22" s="24">
        <f t="shared" si="5"/>
        <v>354</v>
      </c>
      <c r="M22" s="24">
        <f t="shared" si="5"/>
        <v>1</v>
      </c>
    </row>
    <row r="23" spans="1:13" s="18" customFormat="1" ht="12.75">
      <c r="A23" s="18" t="s">
        <v>33</v>
      </c>
      <c r="B23" s="18" t="s">
        <v>17</v>
      </c>
      <c r="C23" s="23">
        <f t="shared" si="0"/>
        <v>161</v>
      </c>
      <c r="D23" s="23">
        <v>92</v>
      </c>
      <c r="E23" s="23">
        <v>14</v>
      </c>
      <c r="F23" s="23">
        <v>0</v>
      </c>
      <c r="G23" s="23">
        <v>0</v>
      </c>
      <c r="H23" s="23">
        <v>1</v>
      </c>
      <c r="I23" s="23">
        <v>0</v>
      </c>
      <c r="J23" s="23">
        <v>0</v>
      </c>
      <c r="K23" s="23">
        <v>34</v>
      </c>
      <c r="L23" s="23">
        <v>19</v>
      </c>
      <c r="M23" s="23">
        <v>1</v>
      </c>
    </row>
    <row r="24" spans="1:13" s="20" customFormat="1" ht="12.75">
      <c r="A24" s="19" t="s">
        <v>34</v>
      </c>
      <c r="C24" s="24">
        <f t="shared" si="0"/>
        <v>161</v>
      </c>
      <c r="D24" s="24">
        <f>+D23</f>
        <v>92</v>
      </c>
      <c r="E24" s="24">
        <f aca="true" t="shared" si="6" ref="E24:M24">+E23</f>
        <v>14</v>
      </c>
      <c r="F24" s="24">
        <f t="shared" si="6"/>
        <v>0</v>
      </c>
      <c r="G24" s="24">
        <f t="shared" si="6"/>
        <v>0</v>
      </c>
      <c r="H24" s="24">
        <f t="shared" si="6"/>
        <v>1</v>
      </c>
      <c r="I24" s="24">
        <f t="shared" si="6"/>
        <v>0</v>
      </c>
      <c r="J24" s="24">
        <f t="shared" si="6"/>
        <v>0</v>
      </c>
      <c r="K24" s="24">
        <f t="shared" si="6"/>
        <v>34</v>
      </c>
      <c r="L24" s="24">
        <f t="shared" si="6"/>
        <v>19</v>
      </c>
      <c r="M24" s="24">
        <f t="shared" si="6"/>
        <v>1</v>
      </c>
    </row>
    <row r="25" spans="1:13" s="18" customFormat="1" ht="12.75">
      <c r="A25" s="18" t="s">
        <v>35</v>
      </c>
      <c r="B25" s="18" t="s">
        <v>36</v>
      </c>
      <c r="C25" s="7">
        <f t="shared" si="0"/>
        <v>3544</v>
      </c>
      <c r="D25" s="7">
        <v>2788</v>
      </c>
      <c r="E25" s="7">
        <v>466</v>
      </c>
      <c r="F25" s="7">
        <v>27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257</v>
      </c>
      <c r="M25" s="7">
        <v>5</v>
      </c>
    </row>
    <row r="26" spans="1:13" s="20" customFormat="1" ht="12.75">
      <c r="A26" s="19" t="s">
        <v>37</v>
      </c>
      <c r="C26" s="21">
        <f t="shared" si="0"/>
        <v>3544</v>
      </c>
      <c r="D26" s="21">
        <f>+D25</f>
        <v>2788</v>
      </c>
      <c r="E26" s="21">
        <f aca="true" t="shared" si="7" ref="E26:M26">+E25</f>
        <v>466</v>
      </c>
      <c r="F26" s="21">
        <f t="shared" si="7"/>
        <v>27</v>
      </c>
      <c r="G26" s="21">
        <f t="shared" si="7"/>
        <v>0</v>
      </c>
      <c r="H26" s="21">
        <f t="shared" si="7"/>
        <v>1</v>
      </c>
      <c r="I26" s="21">
        <f t="shared" si="7"/>
        <v>0</v>
      </c>
      <c r="J26" s="21">
        <f t="shared" si="7"/>
        <v>0</v>
      </c>
      <c r="K26" s="21">
        <f t="shared" si="7"/>
        <v>0</v>
      </c>
      <c r="L26" s="21">
        <f t="shared" si="7"/>
        <v>257</v>
      </c>
      <c r="M26" s="21">
        <f t="shared" si="7"/>
        <v>5</v>
      </c>
    </row>
    <row r="27" spans="1:13" s="18" customFormat="1" ht="12.75">
      <c r="A27" s="18" t="s">
        <v>38</v>
      </c>
      <c r="B27" s="18" t="s">
        <v>17</v>
      </c>
      <c r="C27" s="23">
        <f t="shared" si="0"/>
        <v>16616</v>
      </c>
      <c r="D27" s="23">
        <v>14282</v>
      </c>
      <c r="E27" s="23">
        <v>1740</v>
      </c>
      <c r="F27" s="23">
        <v>56</v>
      </c>
      <c r="G27" s="23">
        <v>0</v>
      </c>
      <c r="H27" s="23">
        <v>1</v>
      </c>
      <c r="I27" s="23">
        <v>0</v>
      </c>
      <c r="J27" s="23">
        <v>0</v>
      </c>
      <c r="K27" s="23">
        <v>133</v>
      </c>
      <c r="L27" s="23">
        <v>321</v>
      </c>
      <c r="M27" s="23">
        <v>83</v>
      </c>
    </row>
    <row r="28" spans="1:13" s="18" customFormat="1" ht="12.75">
      <c r="A28" s="18" t="s">
        <v>38</v>
      </c>
      <c r="B28" s="18" t="s">
        <v>39</v>
      </c>
      <c r="C28" s="23">
        <f t="shared" si="0"/>
        <v>2886</v>
      </c>
      <c r="D28" s="23">
        <v>2211</v>
      </c>
      <c r="E28" s="23">
        <v>336</v>
      </c>
      <c r="F28" s="23">
        <v>1</v>
      </c>
      <c r="G28" s="23">
        <v>1</v>
      </c>
      <c r="H28" s="23">
        <v>1</v>
      </c>
      <c r="I28" s="23">
        <v>0</v>
      </c>
      <c r="J28" s="23">
        <v>0</v>
      </c>
      <c r="K28" s="23">
        <v>48</v>
      </c>
      <c r="L28" s="23">
        <v>288</v>
      </c>
      <c r="M28" s="23">
        <v>0</v>
      </c>
    </row>
    <row r="29" spans="1:13" s="20" customFormat="1" ht="12.75">
      <c r="A29" s="19" t="s">
        <v>40</v>
      </c>
      <c r="C29" s="24">
        <f t="shared" si="0"/>
        <v>19502</v>
      </c>
      <c r="D29" s="24">
        <f>+D27+D28</f>
        <v>16493</v>
      </c>
      <c r="E29" s="24">
        <f aca="true" t="shared" si="8" ref="E29:M29">+E27+E28</f>
        <v>2076</v>
      </c>
      <c r="F29" s="24">
        <f t="shared" si="8"/>
        <v>57</v>
      </c>
      <c r="G29" s="24">
        <f t="shared" si="8"/>
        <v>1</v>
      </c>
      <c r="H29" s="24">
        <f t="shared" si="8"/>
        <v>2</v>
      </c>
      <c r="I29" s="24">
        <f t="shared" si="8"/>
        <v>0</v>
      </c>
      <c r="J29" s="24">
        <f t="shared" si="8"/>
        <v>0</v>
      </c>
      <c r="K29" s="24">
        <f t="shared" si="8"/>
        <v>181</v>
      </c>
      <c r="L29" s="24">
        <f t="shared" si="8"/>
        <v>609</v>
      </c>
      <c r="M29" s="24">
        <f t="shared" si="8"/>
        <v>83</v>
      </c>
    </row>
    <row r="30" spans="1:13" s="18" customFormat="1" ht="12.75">
      <c r="A30" s="18" t="s">
        <v>41</v>
      </c>
      <c r="B30" s="18" t="s">
        <v>42</v>
      </c>
      <c r="C30" s="23">
        <f t="shared" si="0"/>
        <v>216</v>
      </c>
      <c r="D30" s="23">
        <v>138</v>
      </c>
      <c r="E30" s="23">
        <v>8</v>
      </c>
      <c r="F30" s="23">
        <v>66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3</v>
      </c>
      <c r="M30" s="23">
        <v>0</v>
      </c>
    </row>
    <row r="31" spans="1:13" s="18" customFormat="1" ht="12.75">
      <c r="A31" s="18" t="s">
        <v>41</v>
      </c>
      <c r="B31" s="18" t="s">
        <v>43</v>
      </c>
      <c r="C31" s="23">
        <f t="shared" si="0"/>
        <v>1057</v>
      </c>
      <c r="D31" s="23">
        <v>886</v>
      </c>
      <c r="E31" s="23">
        <v>90</v>
      </c>
      <c r="F31" s="23">
        <v>5</v>
      </c>
      <c r="G31" s="23">
        <v>0</v>
      </c>
      <c r="H31" s="23">
        <v>1</v>
      </c>
      <c r="I31" s="23">
        <v>0</v>
      </c>
      <c r="J31" s="23">
        <v>0</v>
      </c>
      <c r="K31" s="23">
        <v>0</v>
      </c>
      <c r="L31" s="23">
        <v>75</v>
      </c>
      <c r="M31" s="23">
        <v>0</v>
      </c>
    </row>
    <row r="32" spans="1:13" s="18" customFormat="1" ht="12.75">
      <c r="A32" s="18" t="s">
        <v>41</v>
      </c>
      <c r="B32" s="18" t="s">
        <v>44</v>
      </c>
      <c r="C32" s="7">
        <f t="shared" si="0"/>
        <v>2336</v>
      </c>
      <c r="D32" s="7">
        <v>1793</v>
      </c>
      <c r="E32" s="7">
        <v>64</v>
      </c>
      <c r="F32" s="7">
        <v>72</v>
      </c>
      <c r="G32" s="7">
        <v>0</v>
      </c>
      <c r="H32" s="7">
        <v>1</v>
      </c>
      <c r="I32" s="7">
        <v>0</v>
      </c>
      <c r="J32" s="7">
        <v>0</v>
      </c>
      <c r="K32" s="7">
        <v>14</v>
      </c>
      <c r="L32" s="7">
        <v>392</v>
      </c>
      <c r="M32" s="7">
        <v>0</v>
      </c>
    </row>
    <row r="33" spans="1:13" s="18" customFormat="1" ht="12.75">
      <c r="A33" s="18" t="s">
        <v>41</v>
      </c>
      <c r="B33" s="18" t="s">
        <v>17</v>
      </c>
      <c r="C33" s="23">
        <f t="shared" si="0"/>
        <v>195</v>
      </c>
      <c r="D33" s="23">
        <v>167</v>
      </c>
      <c r="E33" s="23">
        <v>11</v>
      </c>
      <c r="F33" s="23">
        <v>0</v>
      </c>
      <c r="G33" s="23">
        <v>0</v>
      </c>
      <c r="H33" s="23">
        <v>6</v>
      </c>
      <c r="I33" s="23">
        <v>0</v>
      </c>
      <c r="J33" s="23">
        <v>0</v>
      </c>
      <c r="K33" s="23">
        <v>4</v>
      </c>
      <c r="L33" s="23">
        <v>7</v>
      </c>
      <c r="M33" s="23">
        <v>0</v>
      </c>
    </row>
    <row r="34" spans="1:13" s="20" customFormat="1" ht="12.75">
      <c r="A34" s="19" t="s">
        <v>45</v>
      </c>
      <c r="C34" s="24">
        <f t="shared" si="0"/>
        <v>3804</v>
      </c>
      <c r="D34" s="24">
        <f>+D30+D31+D32+D33</f>
        <v>2984</v>
      </c>
      <c r="E34" s="24">
        <f aca="true" t="shared" si="9" ref="E34:M34">+E30+E31+E32+E33</f>
        <v>173</v>
      </c>
      <c r="F34" s="24">
        <f t="shared" si="9"/>
        <v>143</v>
      </c>
      <c r="G34" s="24">
        <f t="shared" si="9"/>
        <v>0</v>
      </c>
      <c r="H34" s="24">
        <f t="shared" si="9"/>
        <v>9</v>
      </c>
      <c r="I34" s="24">
        <f t="shared" si="9"/>
        <v>0</v>
      </c>
      <c r="J34" s="24">
        <f t="shared" si="9"/>
        <v>0</v>
      </c>
      <c r="K34" s="24">
        <f t="shared" si="9"/>
        <v>18</v>
      </c>
      <c r="L34" s="24">
        <f t="shared" si="9"/>
        <v>477</v>
      </c>
      <c r="M34" s="24">
        <f t="shared" si="9"/>
        <v>0</v>
      </c>
    </row>
    <row r="35" spans="1:13" s="18" customFormat="1" ht="12.75">
      <c r="A35" s="18" t="s">
        <v>46</v>
      </c>
      <c r="B35" s="18" t="s">
        <v>17</v>
      </c>
      <c r="C35" s="23">
        <f t="shared" si="0"/>
        <v>11932</v>
      </c>
      <c r="D35" s="23">
        <v>10196</v>
      </c>
      <c r="E35" s="23">
        <v>1156</v>
      </c>
      <c r="F35" s="23">
        <v>38</v>
      </c>
      <c r="G35" s="23">
        <v>0</v>
      </c>
      <c r="H35" s="23">
        <v>1</v>
      </c>
      <c r="I35" s="23">
        <v>0</v>
      </c>
      <c r="J35" s="23">
        <v>0</v>
      </c>
      <c r="K35" s="23">
        <v>183</v>
      </c>
      <c r="L35" s="23">
        <v>316</v>
      </c>
      <c r="M35" s="23">
        <v>42</v>
      </c>
    </row>
    <row r="36" spans="1:13" s="20" customFormat="1" ht="12.75">
      <c r="A36" s="19" t="s">
        <v>47</v>
      </c>
      <c r="C36" s="24">
        <f t="shared" si="0"/>
        <v>11932</v>
      </c>
      <c r="D36" s="24">
        <f>+D35</f>
        <v>10196</v>
      </c>
      <c r="E36" s="24">
        <f aca="true" t="shared" si="10" ref="E36:M36">+E35</f>
        <v>1156</v>
      </c>
      <c r="F36" s="24">
        <f t="shared" si="10"/>
        <v>38</v>
      </c>
      <c r="G36" s="24">
        <f t="shared" si="10"/>
        <v>0</v>
      </c>
      <c r="H36" s="24">
        <f t="shared" si="10"/>
        <v>1</v>
      </c>
      <c r="I36" s="24">
        <f t="shared" si="10"/>
        <v>0</v>
      </c>
      <c r="J36" s="24">
        <f t="shared" si="10"/>
        <v>0</v>
      </c>
      <c r="K36" s="24">
        <f t="shared" si="10"/>
        <v>183</v>
      </c>
      <c r="L36" s="24">
        <f t="shared" si="10"/>
        <v>316</v>
      </c>
      <c r="M36" s="24">
        <f t="shared" si="10"/>
        <v>42</v>
      </c>
    </row>
    <row r="37" spans="1:13" s="18" customFormat="1" ht="12.75">
      <c r="A37" s="18" t="s">
        <v>48</v>
      </c>
      <c r="B37" s="18" t="s">
        <v>17</v>
      </c>
      <c r="C37" s="23">
        <f t="shared" si="0"/>
        <v>22234</v>
      </c>
      <c r="D37" s="23">
        <v>20308</v>
      </c>
      <c r="E37" s="23">
        <v>1615</v>
      </c>
      <c r="F37" s="23">
        <v>5</v>
      </c>
      <c r="G37" s="23">
        <v>0</v>
      </c>
      <c r="H37" s="23">
        <v>1</v>
      </c>
      <c r="I37" s="23">
        <v>0</v>
      </c>
      <c r="J37" s="23">
        <v>0</v>
      </c>
      <c r="K37" s="23">
        <v>120</v>
      </c>
      <c r="L37" s="23">
        <v>138</v>
      </c>
      <c r="M37" s="23">
        <v>47</v>
      </c>
    </row>
    <row r="38" spans="1:13" s="18" customFormat="1" ht="12.75">
      <c r="A38" s="18" t="s">
        <v>48</v>
      </c>
      <c r="B38" s="18" t="s">
        <v>134</v>
      </c>
      <c r="C38" s="7">
        <f t="shared" si="0"/>
        <v>1064</v>
      </c>
      <c r="D38" s="7">
        <v>1000</v>
      </c>
      <c r="E38" s="7">
        <v>50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12</v>
      </c>
      <c r="M38" s="7">
        <v>1</v>
      </c>
    </row>
    <row r="39" spans="1:13" s="18" customFormat="1" ht="12.75">
      <c r="A39" s="18" t="s">
        <v>48</v>
      </c>
      <c r="B39" s="18" t="s">
        <v>49</v>
      </c>
      <c r="C39" s="7">
        <f t="shared" si="0"/>
        <v>3129</v>
      </c>
      <c r="D39" s="7">
        <v>2173</v>
      </c>
      <c r="E39" s="7">
        <v>298</v>
      </c>
      <c r="F39" s="7">
        <v>73</v>
      </c>
      <c r="G39" s="7">
        <v>1</v>
      </c>
      <c r="H39" s="7">
        <v>1</v>
      </c>
      <c r="I39" s="7">
        <v>0</v>
      </c>
      <c r="J39" s="7">
        <v>62</v>
      </c>
      <c r="K39" s="7">
        <v>28</v>
      </c>
      <c r="L39" s="7">
        <v>356</v>
      </c>
      <c r="M39" s="7">
        <v>137</v>
      </c>
    </row>
    <row r="40" spans="1:13" s="18" customFormat="1" ht="12.75">
      <c r="A40" s="18" t="s">
        <v>48</v>
      </c>
      <c r="B40" s="18" t="s">
        <v>50</v>
      </c>
      <c r="C40" s="23">
        <f t="shared" si="0"/>
        <v>716</v>
      </c>
      <c r="D40" s="23">
        <v>473</v>
      </c>
      <c r="E40" s="23">
        <v>124</v>
      </c>
      <c r="F40" s="23">
        <v>0</v>
      </c>
      <c r="G40" s="23">
        <v>0</v>
      </c>
      <c r="H40" s="23">
        <v>1</v>
      </c>
      <c r="I40" s="23">
        <v>0</v>
      </c>
      <c r="J40" s="23">
        <v>4</v>
      </c>
      <c r="K40" s="23">
        <v>0</v>
      </c>
      <c r="L40" s="23">
        <v>101</v>
      </c>
      <c r="M40" s="23">
        <v>13</v>
      </c>
    </row>
    <row r="41" spans="1:13" s="20" customFormat="1" ht="12.75">
      <c r="A41" s="19" t="s">
        <v>51</v>
      </c>
      <c r="C41" s="24">
        <f>+C37+C38+C39+C40</f>
        <v>27143</v>
      </c>
      <c r="D41" s="24">
        <f aca="true" t="shared" si="11" ref="D41:M41">+D37+D38+D39+D40</f>
        <v>23954</v>
      </c>
      <c r="E41" s="24">
        <f t="shared" si="11"/>
        <v>2087</v>
      </c>
      <c r="F41" s="24">
        <f t="shared" si="11"/>
        <v>78</v>
      </c>
      <c r="G41" s="24">
        <f t="shared" si="11"/>
        <v>1</v>
      </c>
      <c r="H41" s="24">
        <f t="shared" si="11"/>
        <v>4</v>
      </c>
      <c r="I41" s="24">
        <f t="shared" si="11"/>
        <v>0</v>
      </c>
      <c r="J41" s="24">
        <f t="shared" si="11"/>
        <v>66</v>
      </c>
      <c r="K41" s="24">
        <f t="shared" si="11"/>
        <v>148</v>
      </c>
      <c r="L41" s="24">
        <f t="shared" si="11"/>
        <v>607</v>
      </c>
      <c r="M41" s="24">
        <f t="shared" si="11"/>
        <v>198</v>
      </c>
    </row>
    <row r="42" spans="1:13" s="18" customFormat="1" ht="12.75">
      <c r="A42" s="18" t="s">
        <v>52</v>
      </c>
      <c r="B42" s="18" t="s">
        <v>17</v>
      </c>
      <c r="C42" s="23">
        <f t="shared" si="0"/>
        <v>4241</v>
      </c>
      <c r="D42" s="23">
        <v>3381</v>
      </c>
      <c r="E42" s="23">
        <v>416</v>
      </c>
      <c r="F42" s="23">
        <v>15</v>
      </c>
      <c r="G42" s="23">
        <v>0</v>
      </c>
      <c r="H42" s="23">
        <v>1</v>
      </c>
      <c r="I42" s="23">
        <v>0</v>
      </c>
      <c r="J42" s="23">
        <v>0</v>
      </c>
      <c r="K42" s="23">
        <v>87</v>
      </c>
      <c r="L42" s="23">
        <v>330</v>
      </c>
      <c r="M42" s="23">
        <v>11</v>
      </c>
    </row>
    <row r="43" spans="1:13" s="18" customFormat="1" ht="12.75">
      <c r="A43" s="18" t="s">
        <v>52</v>
      </c>
      <c r="B43" s="18" t="s">
        <v>53</v>
      </c>
      <c r="C43" s="23">
        <f t="shared" si="0"/>
        <v>5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5</v>
      </c>
      <c r="M43" s="23">
        <v>0</v>
      </c>
    </row>
    <row r="44" spans="1:13" s="20" customFormat="1" ht="12.75">
      <c r="A44" s="19" t="s">
        <v>54</v>
      </c>
      <c r="C44" s="24">
        <f t="shared" si="0"/>
        <v>4246</v>
      </c>
      <c r="D44" s="24">
        <f>+D42+D43</f>
        <v>3381</v>
      </c>
      <c r="E44" s="24">
        <f aca="true" t="shared" si="12" ref="E44:M44">+E42+E43</f>
        <v>416</v>
      </c>
      <c r="F44" s="24">
        <f t="shared" si="12"/>
        <v>15</v>
      </c>
      <c r="G44" s="24">
        <f t="shared" si="12"/>
        <v>0</v>
      </c>
      <c r="H44" s="24">
        <f t="shared" si="12"/>
        <v>1</v>
      </c>
      <c r="I44" s="24">
        <f t="shared" si="12"/>
        <v>0</v>
      </c>
      <c r="J44" s="24">
        <f t="shared" si="12"/>
        <v>0</v>
      </c>
      <c r="K44" s="24">
        <f t="shared" si="12"/>
        <v>87</v>
      </c>
      <c r="L44" s="24">
        <f t="shared" si="12"/>
        <v>335</v>
      </c>
      <c r="M44" s="24">
        <f t="shared" si="12"/>
        <v>11</v>
      </c>
    </row>
    <row r="45" spans="1:13" s="18" customFormat="1" ht="12.75">
      <c r="A45" s="18" t="s">
        <v>55</v>
      </c>
      <c r="B45" s="18" t="s">
        <v>17</v>
      </c>
      <c r="C45" s="23">
        <f t="shared" si="0"/>
        <v>8659</v>
      </c>
      <c r="D45" s="23">
        <v>7660</v>
      </c>
      <c r="E45" s="23">
        <v>573</v>
      </c>
      <c r="F45" s="23">
        <v>34</v>
      </c>
      <c r="G45" s="23">
        <v>0</v>
      </c>
      <c r="H45" s="23">
        <v>1</v>
      </c>
      <c r="I45" s="23">
        <v>0</v>
      </c>
      <c r="J45" s="23">
        <v>0</v>
      </c>
      <c r="K45" s="23">
        <v>89</v>
      </c>
      <c r="L45" s="23">
        <v>286</v>
      </c>
      <c r="M45" s="23">
        <v>16</v>
      </c>
    </row>
    <row r="46" spans="1:13" s="18" customFormat="1" ht="12.75">
      <c r="A46" s="18" t="s">
        <v>55</v>
      </c>
      <c r="B46" s="18" t="s">
        <v>56</v>
      </c>
      <c r="C46" s="23">
        <f t="shared" si="0"/>
        <v>362</v>
      </c>
      <c r="D46" s="23">
        <v>145</v>
      </c>
      <c r="E46" s="23">
        <v>23</v>
      </c>
      <c r="F46" s="23">
        <v>17</v>
      </c>
      <c r="G46" s="23">
        <v>0</v>
      </c>
      <c r="H46" s="23">
        <v>1</v>
      </c>
      <c r="I46" s="23">
        <v>0</v>
      </c>
      <c r="J46" s="23">
        <v>0</v>
      </c>
      <c r="K46" s="23">
        <v>0</v>
      </c>
      <c r="L46" s="23">
        <v>176</v>
      </c>
      <c r="M46" s="23">
        <v>0</v>
      </c>
    </row>
    <row r="47" spans="1:13" s="20" customFormat="1" ht="12.75">
      <c r="A47" s="19" t="s">
        <v>57</v>
      </c>
      <c r="C47" s="24">
        <f t="shared" si="0"/>
        <v>9021</v>
      </c>
      <c r="D47" s="24">
        <f>+D45+D46</f>
        <v>7805</v>
      </c>
      <c r="E47" s="24">
        <f aca="true" t="shared" si="13" ref="E47:M47">+E45+E46</f>
        <v>596</v>
      </c>
      <c r="F47" s="24">
        <f t="shared" si="13"/>
        <v>51</v>
      </c>
      <c r="G47" s="24">
        <f t="shared" si="13"/>
        <v>0</v>
      </c>
      <c r="H47" s="24">
        <f t="shared" si="13"/>
        <v>2</v>
      </c>
      <c r="I47" s="24">
        <f t="shared" si="13"/>
        <v>0</v>
      </c>
      <c r="J47" s="24">
        <f t="shared" si="13"/>
        <v>0</v>
      </c>
      <c r="K47" s="24">
        <f t="shared" si="13"/>
        <v>89</v>
      </c>
      <c r="L47" s="24">
        <f t="shared" si="13"/>
        <v>462</v>
      </c>
      <c r="M47" s="24">
        <f t="shared" si="13"/>
        <v>16</v>
      </c>
    </row>
    <row r="48" spans="1:13" s="18" customFormat="1" ht="12.75">
      <c r="A48" s="18" t="s">
        <v>58</v>
      </c>
      <c r="B48" s="18" t="s">
        <v>17</v>
      </c>
      <c r="C48" s="23">
        <f t="shared" si="0"/>
        <v>1297</v>
      </c>
      <c r="D48" s="23">
        <v>968</v>
      </c>
      <c r="E48" s="23">
        <v>87</v>
      </c>
      <c r="F48" s="23">
        <v>0</v>
      </c>
      <c r="G48" s="23">
        <v>0</v>
      </c>
      <c r="H48" s="23">
        <v>1</v>
      </c>
      <c r="I48" s="23">
        <v>0</v>
      </c>
      <c r="J48" s="23">
        <v>0</v>
      </c>
      <c r="K48" s="23">
        <v>56</v>
      </c>
      <c r="L48" s="23">
        <v>183</v>
      </c>
      <c r="M48" s="23">
        <v>2</v>
      </c>
    </row>
    <row r="49" spans="1:13" s="20" customFormat="1" ht="12.75">
      <c r="A49" s="19" t="s">
        <v>59</v>
      </c>
      <c r="C49" s="24">
        <f t="shared" si="0"/>
        <v>1297</v>
      </c>
      <c r="D49" s="24">
        <f>+D48</f>
        <v>968</v>
      </c>
      <c r="E49" s="24">
        <f aca="true" t="shared" si="14" ref="E49:M49">+E48</f>
        <v>87</v>
      </c>
      <c r="F49" s="24">
        <f t="shared" si="14"/>
        <v>0</v>
      </c>
      <c r="G49" s="24">
        <f t="shared" si="14"/>
        <v>0</v>
      </c>
      <c r="H49" s="24">
        <f t="shared" si="14"/>
        <v>1</v>
      </c>
      <c r="I49" s="24">
        <f t="shared" si="14"/>
        <v>0</v>
      </c>
      <c r="J49" s="24">
        <f t="shared" si="14"/>
        <v>0</v>
      </c>
      <c r="K49" s="24">
        <f t="shared" si="14"/>
        <v>56</v>
      </c>
      <c r="L49" s="24">
        <f t="shared" si="14"/>
        <v>183</v>
      </c>
      <c r="M49" s="24">
        <f t="shared" si="14"/>
        <v>2</v>
      </c>
    </row>
    <row r="50" spans="1:13" s="18" customFormat="1" ht="12.75">
      <c r="A50" s="18" t="s">
        <v>60</v>
      </c>
      <c r="B50" s="18" t="s">
        <v>61</v>
      </c>
      <c r="C50" s="23">
        <f t="shared" si="0"/>
        <v>8203</v>
      </c>
      <c r="D50" s="23">
        <v>6644</v>
      </c>
      <c r="E50" s="23">
        <v>1075</v>
      </c>
      <c r="F50" s="23">
        <v>49</v>
      </c>
      <c r="G50" s="23">
        <v>1</v>
      </c>
      <c r="H50" s="23">
        <v>1</v>
      </c>
      <c r="I50" s="23">
        <v>0</v>
      </c>
      <c r="J50" s="23">
        <v>0</v>
      </c>
      <c r="K50" s="23">
        <v>75</v>
      </c>
      <c r="L50" s="23">
        <v>358</v>
      </c>
      <c r="M50" s="23">
        <v>0</v>
      </c>
    </row>
    <row r="51" spans="1:13" s="18" customFormat="1" ht="12.75">
      <c r="A51" s="18" t="s">
        <v>60</v>
      </c>
      <c r="B51" s="18" t="s">
        <v>24</v>
      </c>
      <c r="C51" s="23">
        <f t="shared" si="0"/>
        <v>1</v>
      </c>
      <c r="D51" s="23">
        <v>0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</row>
    <row r="52" spans="1:13" s="20" customFormat="1" ht="12.75">
      <c r="A52" s="19" t="s">
        <v>62</v>
      </c>
      <c r="C52" s="24">
        <f t="shared" si="0"/>
        <v>8204</v>
      </c>
      <c r="D52" s="24">
        <f>+D50+D51</f>
        <v>6644</v>
      </c>
      <c r="E52" s="24">
        <f aca="true" t="shared" si="15" ref="E52:M52">+E50+E51</f>
        <v>1076</v>
      </c>
      <c r="F52" s="24">
        <f t="shared" si="15"/>
        <v>49</v>
      </c>
      <c r="G52" s="24">
        <f t="shared" si="15"/>
        <v>1</v>
      </c>
      <c r="H52" s="24">
        <f t="shared" si="15"/>
        <v>1</v>
      </c>
      <c r="I52" s="24">
        <f t="shared" si="15"/>
        <v>0</v>
      </c>
      <c r="J52" s="24">
        <f t="shared" si="15"/>
        <v>0</v>
      </c>
      <c r="K52" s="24">
        <f t="shared" si="15"/>
        <v>75</v>
      </c>
      <c r="L52" s="24">
        <f t="shared" si="15"/>
        <v>358</v>
      </c>
      <c r="M52" s="24">
        <f t="shared" si="15"/>
        <v>0</v>
      </c>
    </row>
    <row r="53" spans="1:13" s="18" customFormat="1" ht="12.75">
      <c r="A53" s="18" t="s">
        <v>63</v>
      </c>
      <c r="B53" s="18" t="s">
        <v>17</v>
      </c>
      <c r="C53" s="23">
        <f t="shared" si="0"/>
        <v>1086</v>
      </c>
      <c r="D53" s="23">
        <v>721</v>
      </c>
      <c r="E53" s="23">
        <v>103</v>
      </c>
      <c r="F53" s="23">
        <v>0</v>
      </c>
      <c r="G53" s="23">
        <v>0</v>
      </c>
      <c r="H53" s="23">
        <v>1</v>
      </c>
      <c r="I53" s="23">
        <v>0</v>
      </c>
      <c r="J53" s="23">
        <v>0</v>
      </c>
      <c r="K53" s="23">
        <v>44</v>
      </c>
      <c r="L53" s="23">
        <v>215</v>
      </c>
      <c r="M53" s="23">
        <v>2</v>
      </c>
    </row>
    <row r="54" spans="1:13" s="20" customFormat="1" ht="12.75">
      <c r="A54" s="19" t="s">
        <v>64</v>
      </c>
      <c r="C54" s="24">
        <f t="shared" si="0"/>
        <v>1086</v>
      </c>
      <c r="D54" s="24">
        <f>+D53</f>
        <v>721</v>
      </c>
      <c r="E54" s="24">
        <f aca="true" t="shared" si="16" ref="E54:M54">+E53</f>
        <v>103</v>
      </c>
      <c r="F54" s="24">
        <f t="shared" si="16"/>
        <v>0</v>
      </c>
      <c r="G54" s="24">
        <f t="shared" si="16"/>
        <v>0</v>
      </c>
      <c r="H54" s="24">
        <f t="shared" si="16"/>
        <v>1</v>
      </c>
      <c r="I54" s="24">
        <f t="shared" si="16"/>
        <v>0</v>
      </c>
      <c r="J54" s="24">
        <f t="shared" si="16"/>
        <v>0</v>
      </c>
      <c r="K54" s="24">
        <f t="shared" si="16"/>
        <v>44</v>
      </c>
      <c r="L54" s="24">
        <f t="shared" si="16"/>
        <v>215</v>
      </c>
      <c r="M54" s="24">
        <f t="shared" si="16"/>
        <v>2</v>
      </c>
    </row>
    <row r="55" spans="1:13" s="18" customFormat="1" ht="12.75">
      <c r="A55" s="18" t="s">
        <v>65</v>
      </c>
      <c r="B55" s="18" t="s">
        <v>66</v>
      </c>
      <c r="C55" s="23">
        <f t="shared" si="0"/>
        <v>6066</v>
      </c>
      <c r="D55" s="23">
        <v>4738</v>
      </c>
      <c r="E55" s="23">
        <v>506</v>
      </c>
      <c r="F55" s="23">
        <v>89</v>
      </c>
      <c r="G55" s="23">
        <v>1</v>
      </c>
      <c r="H55" s="23">
        <v>1</v>
      </c>
      <c r="I55" s="23">
        <v>0</v>
      </c>
      <c r="J55" s="23">
        <v>0</v>
      </c>
      <c r="K55" s="23">
        <v>0</v>
      </c>
      <c r="L55" s="23">
        <v>695</v>
      </c>
      <c r="M55" s="23">
        <v>36</v>
      </c>
    </row>
    <row r="56" spans="1:13" s="18" customFormat="1" ht="12.75">
      <c r="A56" s="18" t="s">
        <v>65</v>
      </c>
      <c r="B56" s="18" t="s">
        <v>24</v>
      </c>
      <c r="C56" s="23">
        <f t="shared" si="0"/>
        <v>1</v>
      </c>
      <c r="D56" s="23">
        <v>0</v>
      </c>
      <c r="E56" s="23">
        <v>0</v>
      </c>
      <c r="F56" s="23">
        <v>1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</row>
    <row r="57" spans="1:13" s="20" customFormat="1" ht="12.75">
      <c r="A57" s="19" t="s">
        <v>67</v>
      </c>
      <c r="C57" s="24">
        <f t="shared" si="0"/>
        <v>6067</v>
      </c>
      <c r="D57" s="24">
        <f>+D55+D56</f>
        <v>4738</v>
      </c>
      <c r="E57" s="24">
        <f aca="true" t="shared" si="17" ref="E57:M57">+E55+E56</f>
        <v>506</v>
      </c>
      <c r="F57" s="24">
        <f t="shared" si="17"/>
        <v>90</v>
      </c>
      <c r="G57" s="24">
        <f t="shared" si="17"/>
        <v>1</v>
      </c>
      <c r="H57" s="24">
        <f t="shared" si="17"/>
        <v>1</v>
      </c>
      <c r="I57" s="24">
        <f t="shared" si="17"/>
        <v>0</v>
      </c>
      <c r="J57" s="24">
        <f t="shared" si="17"/>
        <v>0</v>
      </c>
      <c r="K57" s="24">
        <f t="shared" si="17"/>
        <v>0</v>
      </c>
      <c r="L57" s="24">
        <f t="shared" si="17"/>
        <v>695</v>
      </c>
      <c r="M57" s="24">
        <f t="shared" si="17"/>
        <v>36</v>
      </c>
    </row>
    <row r="58" spans="1:13" s="18" customFormat="1" ht="12.75">
      <c r="A58" s="18" t="s">
        <v>68</v>
      </c>
      <c r="B58" s="18" t="s">
        <v>139</v>
      </c>
      <c r="C58" s="23">
        <f t="shared" si="0"/>
        <v>2868</v>
      </c>
      <c r="D58" s="23">
        <v>2531</v>
      </c>
      <c r="E58" s="23">
        <v>99</v>
      </c>
      <c r="F58" s="23">
        <v>39</v>
      </c>
      <c r="G58" s="23">
        <v>1</v>
      </c>
      <c r="H58" s="23">
        <v>1</v>
      </c>
      <c r="I58" s="23">
        <v>0</v>
      </c>
      <c r="J58" s="23">
        <v>0</v>
      </c>
      <c r="K58" s="23">
        <v>0</v>
      </c>
      <c r="L58" s="23">
        <v>108</v>
      </c>
      <c r="M58" s="23">
        <v>89</v>
      </c>
    </row>
    <row r="59" spans="1:13" s="18" customFormat="1" ht="12.75">
      <c r="A59" s="18" t="s">
        <v>68</v>
      </c>
      <c r="B59" s="18" t="s">
        <v>69</v>
      </c>
      <c r="C59" s="23">
        <f t="shared" si="0"/>
        <v>944</v>
      </c>
      <c r="D59" s="23">
        <v>520</v>
      </c>
      <c r="E59" s="23">
        <v>42</v>
      </c>
      <c r="F59" s="23">
        <v>21</v>
      </c>
      <c r="G59" s="23">
        <v>0</v>
      </c>
      <c r="H59" s="23">
        <v>1</v>
      </c>
      <c r="I59" s="23">
        <v>0</v>
      </c>
      <c r="J59" s="23">
        <v>240</v>
      </c>
      <c r="K59" s="23">
        <v>0</v>
      </c>
      <c r="L59" s="23">
        <v>120</v>
      </c>
      <c r="M59" s="23">
        <v>0</v>
      </c>
    </row>
    <row r="60" spans="1:13" s="18" customFormat="1" ht="12.75">
      <c r="A60" s="18" t="s">
        <v>68</v>
      </c>
      <c r="B60" s="18" t="s">
        <v>70</v>
      </c>
      <c r="C60" s="7">
        <f t="shared" si="0"/>
        <v>4766</v>
      </c>
      <c r="D60" s="7">
        <v>4098</v>
      </c>
      <c r="E60" s="7">
        <v>647</v>
      </c>
      <c r="F60" s="7">
        <v>0</v>
      </c>
      <c r="G60" s="7">
        <v>0</v>
      </c>
      <c r="H60" s="7">
        <v>1</v>
      </c>
      <c r="I60" s="7">
        <v>0</v>
      </c>
      <c r="J60" s="7">
        <v>0</v>
      </c>
      <c r="K60" s="7">
        <v>20</v>
      </c>
      <c r="L60" s="7">
        <v>0</v>
      </c>
      <c r="M60" s="7">
        <v>0</v>
      </c>
    </row>
    <row r="61" spans="1:13" s="18" customFormat="1" ht="12.75">
      <c r="A61" s="18" t="s">
        <v>68</v>
      </c>
      <c r="B61" s="18" t="s">
        <v>17</v>
      </c>
      <c r="C61" s="23">
        <f t="shared" si="0"/>
        <v>335395</v>
      </c>
      <c r="D61" s="23">
        <v>305574</v>
      </c>
      <c r="E61" s="23">
        <v>26437</v>
      </c>
      <c r="F61" s="23">
        <v>816</v>
      </c>
      <c r="G61" s="23">
        <v>0</v>
      </c>
      <c r="H61" s="23">
        <v>1</v>
      </c>
      <c r="I61" s="23">
        <v>0</v>
      </c>
      <c r="J61" s="23">
        <v>0</v>
      </c>
      <c r="K61" s="23">
        <v>963</v>
      </c>
      <c r="L61" s="23">
        <v>970</v>
      </c>
      <c r="M61" s="23">
        <v>634</v>
      </c>
    </row>
    <row r="62" spans="1:13" s="18" customFormat="1" ht="12.75">
      <c r="A62" s="18" t="s">
        <v>68</v>
      </c>
      <c r="B62" s="18" t="s">
        <v>24</v>
      </c>
      <c r="C62" s="23">
        <f t="shared" si="0"/>
        <v>21</v>
      </c>
      <c r="D62" s="23">
        <v>0</v>
      </c>
      <c r="E62" s="23">
        <v>16</v>
      </c>
      <c r="F62" s="23">
        <v>5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</row>
    <row r="63" spans="1:13" s="20" customFormat="1" ht="12.75">
      <c r="A63" s="19" t="s">
        <v>71</v>
      </c>
      <c r="C63" s="24">
        <f t="shared" si="0"/>
        <v>343994</v>
      </c>
      <c r="D63" s="24">
        <f>+D58+D59+D60+D61+D62</f>
        <v>312723</v>
      </c>
      <c r="E63" s="24">
        <f aca="true" t="shared" si="18" ref="E63:M63">+E58+E59+E60+E61+E62</f>
        <v>27241</v>
      </c>
      <c r="F63" s="24">
        <f t="shared" si="18"/>
        <v>881</v>
      </c>
      <c r="G63" s="24">
        <f t="shared" si="18"/>
        <v>1</v>
      </c>
      <c r="H63" s="24">
        <f t="shared" si="18"/>
        <v>4</v>
      </c>
      <c r="I63" s="24">
        <f t="shared" si="18"/>
        <v>0</v>
      </c>
      <c r="J63" s="24">
        <f t="shared" si="18"/>
        <v>240</v>
      </c>
      <c r="K63" s="24">
        <f t="shared" si="18"/>
        <v>983</v>
      </c>
      <c r="L63" s="24">
        <f t="shared" si="18"/>
        <v>1198</v>
      </c>
      <c r="M63" s="24">
        <f t="shared" si="18"/>
        <v>723</v>
      </c>
    </row>
    <row r="64" spans="1:13" s="18" customFormat="1" ht="12.75">
      <c r="A64" s="18" t="s">
        <v>72</v>
      </c>
      <c r="B64" s="18" t="s">
        <v>137</v>
      </c>
      <c r="C64" s="23">
        <f t="shared" si="0"/>
        <v>10991</v>
      </c>
      <c r="D64" s="26">
        <v>8588</v>
      </c>
      <c r="E64" s="26">
        <v>1742</v>
      </c>
      <c r="F64" s="26">
        <v>41</v>
      </c>
      <c r="G64" s="26">
        <v>1</v>
      </c>
      <c r="H64" s="26">
        <v>1</v>
      </c>
      <c r="I64" s="26">
        <v>0</v>
      </c>
      <c r="J64" s="26">
        <v>0</v>
      </c>
      <c r="K64" s="26">
        <v>150</v>
      </c>
      <c r="L64" s="26">
        <v>463</v>
      </c>
      <c r="M64" s="26">
        <v>5</v>
      </c>
    </row>
    <row r="65" spans="1:13" s="18" customFormat="1" ht="12.75">
      <c r="A65" s="18" t="s">
        <v>72</v>
      </c>
      <c r="B65" s="18" t="s">
        <v>56</v>
      </c>
      <c r="C65" s="23">
        <f t="shared" si="0"/>
        <v>1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1</v>
      </c>
      <c r="M65" s="23">
        <v>0</v>
      </c>
    </row>
    <row r="66" spans="1:13" s="18" customFormat="1" ht="12.75">
      <c r="A66" s="18" t="s">
        <v>72</v>
      </c>
      <c r="B66" s="18" t="s">
        <v>24</v>
      </c>
      <c r="C66" s="23">
        <f t="shared" si="0"/>
        <v>1</v>
      </c>
      <c r="D66" s="23">
        <v>0</v>
      </c>
      <c r="E66" s="23">
        <v>0</v>
      </c>
      <c r="F66" s="23">
        <v>1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1:13" s="20" customFormat="1" ht="12.75">
      <c r="A67" s="19" t="s">
        <v>73</v>
      </c>
      <c r="C67" s="24">
        <f t="shared" si="0"/>
        <v>10993</v>
      </c>
      <c r="D67" s="24">
        <f>+D64+D65+D66</f>
        <v>8588</v>
      </c>
      <c r="E67" s="24">
        <f aca="true" t="shared" si="19" ref="E67:M67">+E64+E65+E66</f>
        <v>1742</v>
      </c>
      <c r="F67" s="24">
        <f t="shared" si="19"/>
        <v>42</v>
      </c>
      <c r="G67" s="24">
        <f t="shared" si="19"/>
        <v>1</v>
      </c>
      <c r="H67" s="24">
        <f t="shared" si="19"/>
        <v>1</v>
      </c>
      <c r="I67" s="24">
        <f t="shared" si="19"/>
        <v>0</v>
      </c>
      <c r="J67" s="24">
        <f t="shared" si="19"/>
        <v>0</v>
      </c>
      <c r="K67" s="24">
        <f t="shared" si="19"/>
        <v>150</v>
      </c>
      <c r="L67" s="24">
        <f t="shared" si="19"/>
        <v>464</v>
      </c>
      <c r="M67" s="24">
        <f t="shared" si="19"/>
        <v>5</v>
      </c>
    </row>
    <row r="68" spans="1:13" s="18" customFormat="1" ht="12.75">
      <c r="A68" s="18" t="s">
        <v>74</v>
      </c>
      <c r="B68" s="18" t="s">
        <v>75</v>
      </c>
      <c r="C68" s="23">
        <f t="shared" si="0"/>
        <v>1230</v>
      </c>
      <c r="D68" s="23">
        <v>546</v>
      </c>
      <c r="E68" s="23">
        <v>65</v>
      </c>
      <c r="F68" s="23">
        <v>85</v>
      </c>
      <c r="G68" s="23">
        <v>3</v>
      </c>
      <c r="H68" s="23">
        <v>1</v>
      </c>
      <c r="I68" s="23">
        <v>0</v>
      </c>
      <c r="J68" s="23">
        <v>0</v>
      </c>
      <c r="K68" s="23">
        <v>22</v>
      </c>
      <c r="L68" s="23">
        <v>508</v>
      </c>
      <c r="M68" s="23">
        <v>0</v>
      </c>
    </row>
    <row r="69" spans="1:13" s="18" customFormat="1" ht="12.75">
      <c r="A69" s="18" t="s">
        <v>74</v>
      </c>
      <c r="B69" s="18" t="s">
        <v>17</v>
      </c>
      <c r="C69" s="23">
        <f t="shared" si="0"/>
        <v>6166</v>
      </c>
      <c r="D69" s="23">
        <v>5207</v>
      </c>
      <c r="E69" s="23">
        <v>716</v>
      </c>
      <c r="F69" s="23">
        <v>30</v>
      </c>
      <c r="G69" s="23">
        <v>0</v>
      </c>
      <c r="H69" s="23">
        <v>1</v>
      </c>
      <c r="I69" s="23">
        <v>0</v>
      </c>
      <c r="J69" s="23">
        <v>0</v>
      </c>
      <c r="K69" s="23">
        <v>85</v>
      </c>
      <c r="L69" s="23">
        <v>123</v>
      </c>
      <c r="M69" s="23">
        <v>4</v>
      </c>
    </row>
    <row r="70" spans="1:13" s="18" customFormat="1" ht="12.75">
      <c r="A70" s="18" t="s">
        <v>74</v>
      </c>
      <c r="B70" s="18" t="s">
        <v>24</v>
      </c>
      <c r="C70" s="23">
        <f t="shared" si="0"/>
        <v>2</v>
      </c>
      <c r="D70" s="23">
        <v>0</v>
      </c>
      <c r="E70" s="23">
        <v>0</v>
      </c>
      <c r="F70" s="23">
        <v>2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</row>
    <row r="71" spans="1:13" s="20" customFormat="1" ht="12.75">
      <c r="A71" s="19" t="s">
        <v>76</v>
      </c>
      <c r="C71" s="24">
        <f t="shared" si="0"/>
        <v>7398</v>
      </c>
      <c r="D71" s="24">
        <f>+D68+D69+D70</f>
        <v>5753</v>
      </c>
      <c r="E71" s="24">
        <f aca="true" t="shared" si="20" ref="E71:M71">+E68+E69+E70</f>
        <v>781</v>
      </c>
      <c r="F71" s="24">
        <f t="shared" si="20"/>
        <v>117</v>
      </c>
      <c r="G71" s="24">
        <f t="shared" si="20"/>
        <v>3</v>
      </c>
      <c r="H71" s="24">
        <f t="shared" si="20"/>
        <v>2</v>
      </c>
      <c r="I71" s="24">
        <f t="shared" si="20"/>
        <v>0</v>
      </c>
      <c r="J71" s="24">
        <f t="shared" si="20"/>
        <v>0</v>
      </c>
      <c r="K71" s="24">
        <f t="shared" si="20"/>
        <v>107</v>
      </c>
      <c r="L71" s="24">
        <f t="shared" si="20"/>
        <v>631</v>
      </c>
      <c r="M71" s="24">
        <f t="shared" si="20"/>
        <v>4</v>
      </c>
    </row>
    <row r="72" spans="1:13" s="18" customFormat="1" ht="12.75">
      <c r="A72" s="18" t="s">
        <v>77</v>
      </c>
      <c r="B72" s="18" t="s">
        <v>78</v>
      </c>
      <c r="C72" s="23">
        <f t="shared" si="0"/>
        <v>4750</v>
      </c>
      <c r="D72" s="23">
        <v>3806</v>
      </c>
      <c r="E72" s="23">
        <v>637</v>
      </c>
      <c r="F72" s="23">
        <v>9</v>
      </c>
      <c r="G72" s="23">
        <v>0</v>
      </c>
      <c r="H72" s="23">
        <v>3</v>
      </c>
      <c r="I72" s="23">
        <v>0</v>
      </c>
      <c r="J72" s="23">
        <v>0</v>
      </c>
      <c r="K72" s="23">
        <v>0</v>
      </c>
      <c r="L72" s="23">
        <v>290</v>
      </c>
      <c r="M72" s="23">
        <v>5</v>
      </c>
    </row>
    <row r="73" spans="1:13" s="20" customFormat="1" ht="12.75">
      <c r="A73" s="19" t="s">
        <v>79</v>
      </c>
      <c r="C73" s="24">
        <f t="shared" si="0"/>
        <v>4750</v>
      </c>
      <c r="D73" s="24">
        <f>+D72</f>
        <v>3806</v>
      </c>
      <c r="E73" s="24">
        <f aca="true" t="shared" si="21" ref="E73:M73">+E72</f>
        <v>637</v>
      </c>
      <c r="F73" s="24">
        <f t="shared" si="21"/>
        <v>9</v>
      </c>
      <c r="G73" s="24">
        <f t="shared" si="21"/>
        <v>0</v>
      </c>
      <c r="H73" s="24">
        <f t="shared" si="21"/>
        <v>3</v>
      </c>
      <c r="I73" s="24">
        <f t="shared" si="21"/>
        <v>0</v>
      </c>
      <c r="J73" s="24">
        <f t="shared" si="21"/>
        <v>0</v>
      </c>
      <c r="K73" s="24">
        <f t="shared" si="21"/>
        <v>0</v>
      </c>
      <c r="L73" s="24">
        <f t="shared" si="21"/>
        <v>290</v>
      </c>
      <c r="M73" s="24">
        <f t="shared" si="21"/>
        <v>5</v>
      </c>
    </row>
    <row r="74" spans="1:13" ht="12.75">
      <c r="A74" t="s">
        <v>80</v>
      </c>
      <c r="B74" s="18" t="s">
        <v>131</v>
      </c>
      <c r="C74" s="7">
        <f t="shared" si="0"/>
        <v>5395</v>
      </c>
      <c r="D74" s="7">
        <v>4500</v>
      </c>
      <c r="E74" s="7">
        <v>490</v>
      </c>
      <c r="F74" s="7">
        <v>14</v>
      </c>
      <c r="G74" s="7">
        <v>1</v>
      </c>
      <c r="H74" s="7">
        <v>1</v>
      </c>
      <c r="I74" s="7">
        <v>0</v>
      </c>
      <c r="J74" s="7">
        <v>0</v>
      </c>
      <c r="K74" s="7">
        <v>54</v>
      </c>
      <c r="L74" s="7">
        <v>180</v>
      </c>
      <c r="M74" s="7">
        <v>155</v>
      </c>
    </row>
    <row r="75" spans="1:13" s="18" customFormat="1" ht="12.75">
      <c r="A75" s="18" t="s">
        <v>80</v>
      </c>
      <c r="B75" s="18" t="s">
        <v>17</v>
      </c>
      <c r="C75" s="23">
        <f t="shared" si="0"/>
        <v>9588</v>
      </c>
      <c r="D75" s="23">
        <v>8951</v>
      </c>
      <c r="E75" s="23">
        <v>572</v>
      </c>
      <c r="F75" s="23">
        <v>4</v>
      </c>
      <c r="G75" s="23">
        <v>0</v>
      </c>
      <c r="H75" s="23">
        <v>1</v>
      </c>
      <c r="I75" s="23">
        <v>0</v>
      </c>
      <c r="J75" s="23">
        <v>0</v>
      </c>
      <c r="K75" s="23">
        <v>30</v>
      </c>
      <c r="L75" s="23">
        <v>27</v>
      </c>
      <c r="M75" s="23">
        <v>3</v>
      </c>
    </row>
    <row r="76" spans="1:13" s="18" customFormat="1" ht="12.75">
      <c r="A76" s="18" t="s">
        <v>80</v>
      </c>
      <c r="B76" s="18" t="s">
        <v>81</v>
      </c>
      <c r="C76" s="23">
        <f aca="true" t="shared" si="22" ref="C76:C130">SUM(D76:M76)</f>
        <v>1365</v>
      </c>
      <c r="D76" s="23">
        <v>1057</v>
      </c>
      <c r="E76" s="23">
        <v>235</v>
      </c>
      <c r="F76" s="23">
        <v>3</v>
      </c>
      <c r="G76" s="23">
        <v>0</v>
      </c>
      <c r="H76" s="23">
        <v>1</v>
      </c>
      <c r="I76" s="23">
        <v>0</v>
      </c>
      <c r="J76" s="23">
        <v>0</v>
      </c>
      <c r="K76" s="23">
        <v>0</v>
      </c>
      <c r="L76" s="23">
        <v>69</v>
      </c>
      <c r="M76" s="23">
        <v>0</v>
      </c>
    </row>
    <row r="77" spans="1:13" s="20" customFormat="1" ht="12.75">
      <c r="A77" s="19" t="s">
        <v>82</v>
      </c>
      <c r="C77" s="24">
        <f t="shared" si="22"/>
        <v>16348</v>
      </c>
      <c r="D77" s="24">
        <f>+D74+D75+D76</f>
        <v>14508</v>
      </c>
      <c r="E77" s="24">
        <f aca="true" t="shared" si="23" ref="E77:M77">+E74+E75+E76</f>
        <v>1297</v>
      </c>
      <c r="F77" s="24">
        <f t="shared" si="23"/>
        <v>21</v>
      </c>
      <c r="G77" s="24">
        <f t="shared" si="23"/>
        <v>1</v>
      </c>
      <c r="H77" s="24">
        <f t="shared" si="23"/>
        <v>3</v>
      </c>
      <c r="I77" s="24">
        <f t="shared" si="23"/>
        <v>0</v>
      </c>
      <c r="J77" s="24">
        <f t="shared" si="23"/>
        <v>0</v>
      </c>
      <c r="K77" s="24">
        <f t="shared" si="23"/>
        <v>84</v>
      </c>
      <c r="L77" s="24">
        <f t="shared" si="23"/>
        <v>276</v>
      </c>
      <c r="M77" s="24">
        <f t="shared" si="23"/>
        <v>158</v>
      </c>
    </row>
    <row r="78" spans="1:13" s="18" customFormat="1" ht="12.75">
      <c r="A78" s="18" t="s">
        <v>83</v>
      </c>
      <c r="B78" s="18" t="s">
        <v>56</v>
      </c>
      <c r="C78" s="23">
        <f t="shared" si="22"/>
        <v>2293</v>
      </c>
      <c r="D78" s="23">
        <v>908</v>
      </c>
      <c r="E78" s="23">
        <v>142</v>
      </c>
      <c r="F78" s="23">
        <v>0</v>
      </c>
      <c r="G78" s="23">
        <v>1</v>
      </c>
      <c r="H78" s="23">
        <v>0</v>
      </c>
      <c r="I78" s="23">
        <v>0</v>
      </c>
      <c r="J78" s="23">
        <v>0</v>
      </c>
      <c r="K78" s="23">
        <v>1242</v>
      </c>
      <c r="L78" s="23">
        <v>0</v>
      </c>
      <c r="M78" s="23">
        <v>0</v>
      </c>
    </row>
    <row r="79" spans="1:13" s="18" customFormat="1" ht="12.75">
      <c r="A79" s="18" t="s">
        <v>83</v>
      </c>
      <c r="B79" s="18" t="s">
        <v>17</v>
      </c>
      <c r="C79" s="23">
        <f t="shared" si="22"/>
        <v>62</v>
      </c>
      <c r="D79" s="23">
        <v>3</v>
      </c>
      <c r="E79" s="23">
        <v>3</v>
      </c>
      <c r="F79" s="23">
        <v>0</v>
      </c>
      <c r="G79" s="23">
        <v>1</v>
      </c>
      <c r="H79" s="23">
        <v>0</v>
      </c>
      <c r="I79" s="23">
        <v>0</v>
      </c>
      <c r="J79" s="23">
        <v>55</v>
      </c>
      <c r="K79" s="23">
        <v>0</v>
      </c>
      <c r="L79" s="23">
        <v>0</v>
      </c>
      <c r="M79" s="23">
        <v>0</v>
      </c>
    </row>
    <row r="80" spans="1:13" s="20" customFormat="1" ht="12.75">
      <c r="A80" s="19" t="s">
        <v>84</v>
      </c>
      <c r="C80" s="24">
        <f t="shared" si="22"/>
        <v>2355</v>
      </c>
      <c r="D80" s="24">
        <f>+D78+D79</f>
        <v>911</v>
      </c>
      <c r="E80" s="24">
        <f aca="true" t="shared" si="24" ref="E80:M80">+E78+E79</f>
        <v>145</v>
      </c>
      <c r="F80" s="24">
        <f t="shared" si="24"/>
        <v>0</v>
      </c>
      <c r="G80" s="24">
        <f t="shared" si="24"/>
        <v>2</v>
      </c>
      <c r="H80" s="24">
        <f t="shared" si="24"/>
        <v>0</v>
      </c>
      <c r="I80" s="24">
        <f t="shared" si="24"/>
        <v>0</v>
      </c>
      <c r="J80" s="24">
        <f t="shared" si="24"/>
        <v>55</v>
      </c>
      <c r="K80" s="24">
        <f t="shared" si="24"/>
        <v>1242</v>
      </c>
      <c r="L80" s="24">
        <f t="shared" si="24"/>
        <v>0</v>
      </c>
      <c r="M80" s="24">
        <f t="shared" si="24"/>
        <v>0</v>
      </c>
    </row>
    <row r="81" spans="1:13" ht="12.75">
      <c r="A81" t="s">
        <v>85</v>
      </c>
      <c r="B81" t="s">
        <v>135</v>
      </c>
      <c r="C81" s="7">
        <f t="shared" si="22"/>
        <v>22401</v>
      </c>
      <c r="D81" s="7">
        <v>20300</v>
      </c>
      <c r="E81" s="7">
        <v>2034</v>
      </c>
      <c r="F81" s="7">
        <v>0</v>
      </c>
      <c r="G81" s="7">
        <v>1</v>
      </c>
      <c r="H81" s="7">
        <v>1</v>
      </c>
      <c r="I81" s="7">
        <v>0</v>
      </c>
      <c r="J81" s="7">
        <v>0</v>
      </c>
      <c r="K81" s="7">
        <v>0</v>
      </c>
      <c r="L81" s="7">
        <v>65</v>
      </c>
      <c r="M81" s="7">
        <v>0</v>
      </c>
    </row>
    <row r="82" spans="1:13" s="18" customFormat="1" ht="12.75">
      <c r="A82" s="18" t="s">
        <v>85</v>
      </c>
      <c r="B82" s="18" t="s">
        <v>86</v>
      </c>
      <c r="C82" s="23">
        <f t="shared" si="22"/>
        <v>21720</v>
      </c>
      <c r="D82" s="23">
        <v>20047</v>
      </c>
      <c r="E82" s="23">
        <v>1642</v>
      </c>
      <c r="F82" s="23">
        <v>0</v>
      </c>
      <c r="G82" s="23">
        <v>1</v>
      </c>
      <c r="H82" s="23">
        <v>1</v>
      </c>
      <c r="I82" s="23">
        <v>0</v>
      </c>
      <c r="J82" s="23">
        <v>0</v>
      </c>
      <c r="K82" s="23">
        <v>29</v>
      </c>
      <c r="L82" s="23">
        <v>0</v>
      </c>
      <c r="M82" s="23">
        <v>0</v>
      </c>
    </row>
    <row r="83" spans="1:13" s="18" customFormat="1" ht="12.75">
      <c r="A83" s="18" t="s">
        <v>85</v>
      </c>
      <c r="B83" s="18" t="s">
        <v>17</v>
      </c>
      <c r="C83" s="23">
        <f t="shared" si="22"/>
        <v>14931</v>
      </c>
      <c r="D83" s="23">
        <v>13756</v>
      </c>
      <c r="E83" s="23">
        <v>1094</v>
      </c>
      <c r="F83" s="23">
        <v>2</v>
      </c>
      <c r="G83" s="23">
        <v>0</v>
      </c>
      <c r="H83" s="23">
        <v>1</v>
      </c>
      <c r="I83" s="23">
        <v>0</v>
      </c>
      <c r="J83" s="23">
        <v>0</v>
      </c>
      <c r="K83" s="23">
        <v>62</v>
      </c>
      <c r="L83" s="23">
        <v>2</v>
      </c>
      <c r="M83" s="23">
        <v>14</v>
      </c>
    </row>
    <row r="84" spans="1:13" s="18" customFormat="1" ht="12.75">
      <c r="A84" s="18" t="s">
        <v>85</v>
      </c>
      <c r="B84" s="18" t="s">
        <v>17</v>
      </c>
      <c r="C84" s="23">
        <f t="shared" si="22"/>
        <v>47062</v>
      </c>
      <c r="D84" s="23">
        <v>43214</v>
      </c>
      <c r="E84" s="23">
        <v>3678</v>
      </c>
      <c r="F84" s="23">
        <v>2</v>
      </c>
      <c r="G84" s="23">
        <v>0</v>
      </c>
      <c r="H84" s="23">
        <v>1</v>
      </c>
      <c r="I84" s="23">
        <v>0</v>
      </c>
      <c r="J84" s="23">
        <v>0</v>
      </c>
      <c r="K84" s="23">
        <v>125</v>
      </c>
      <c r="L84" s="23">
        <v>3</v>
      </c>
      <c r="M84" s="23">
        <v>39</v>
      </c>
    </row>
    <row r="85" spans="1:13" s="18" customFormat="1" ht="12.75">
      <c r="A85" s="18" t="s">
        <v>85</v>
      </c>
      <c r="B85" s="18" t="s">
        <v>24</v>
      </c>
      <c r="C85" s="23">
        <f t="shared" si="22"/>
        <v>3</v>
      </c>
      <c r="D85" s="23">
        <v>0</v>
      </c>
      <c r="E85" s="23">
        <v>3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</row>
    <row r="86" spans="1:13" s="20" customFormat="1" ht="12.75">
      <c r="A86" s="19" t="s">
        <v>87</v>
      </c>
      <c r="C86" s="24">
        <f t="shared" si="22"/>
        <v>106117</v>
      </c>
      <c r="D86" s="24">
        <f>+D81+D82+D83+D84+D85</f>
        <v>97317</v>
      </c>
      <c r="E86" s="24">
        <f aca="true" t="shared" si="25" ref="E86:M86">+E81+E82+E83+E84+E85</f>
        <v>8451</v>
      </c>
      <c r="F86" s="24">
        <f t="shared" si="25"/>
        <v>4</v>
      </c>
      <c r="G86" s="24">
        <f t="shared" si="25"/>
        <v>2</v>
      </c>
      <c r="H86" s="24">
        <f t="shared" si="25"/>
        <v>4</v>
      </c>
      <c r="I86" s="24">
        <f t="shared" si="25"/>
        <v>0</v>
      </c>
      <c r="J86" s="24">
        <f t="shared" si="25"/>
        <v>0</v>
      </c>
      <c r="K86" s="24">
        <f t="shared" si="25"/>
        <v>216</v>
      </c>
      <c r="L86" s="24">
        <f t="shared" si="25"/>
        <v>70</v>
      </c>
      <c r="M86" s="24">
        <f t="shared" si="25"/>
        <v>53</v>
      </c>
    </row>
    <row r="87" spans="1:13" s="18" customFormat="1" ht="12.75">
      <c r="A87" s="18" t="s">
        <v>88</v>
      </c>
      <c r="B87" s="18" t="s">
        <v>89</v>
      </c>
      <c r="C87" s="7">
        <f t="shared" si="22"/>
        <v>58908</v>
      </c>
      <c r="D87" s="7">
        <v>52407</v>
      </c>
      <c r="E87" s="7">
        <v>5671</v>
      </c>
      <c r="F87" s="7">
        <v>205</v>
      </c>
      <c r="G87" s="7">
        <v>1</v>
      </c>
      <c r="H87" s="7">
        <v>1</v>
      </c>
      <c r="I87" s="7">
        <v>0</v>
      </c>
      <c r="J87" s="7">
        <v>0</v>
      </c>
      <c r="K87" s="7">
        <v>330</v>
      </c>
      <c r="L87" s="7">
        <v>293</v>
      </c>
      <c r="M87" s="7">
        <v>0</v>
      </c>
    </row>
    <row r="88" spans="1:13" s="18" customFormat="1" ht="12.75">
      <c r="A88" s="18" t="s">
        <v>88</v>
      </c>
      <c r="B88" s="18" t="s">
        <v>90</v>
      </c>
      <c r="C88" s="23">
        <f t="shared" si="22"/>
        <v>1855</v>
      </c>
      <c r="D88" s="23">
        <v>1324</v>
      </c>
      <c r="E88" s="23">
        <v>241</v>
      </c>
      <c r="F88" s="23">
        <v>12</v>
      </c>
      <c r="G88" s="23">
        <v>0</v>
      </c>
      <c r="H88" s="23">
        <v>1</v>
      </c>
      <c r="I88" s="23">
        <v>0</v>
      </c>
      <c r="J88" s="23">
        <v>4</v>
      </c>
      <c r="K88" s="23">
        <v>4</v>
      </c>
      <c r="L88" s="23">
        <v>269</v>
      </c>
      <c r="M88" s="23">
        <v>0</v>
      </c>
    </row>
    <row r="89" spans="1:13" s="18" customFormat="1" ht="12.75">
      <c r="A89" s="18" t="s">
        <v>88</v>
      </c>
      <c r="B89" s="18" t="s">
        <v>91</v>
      </c>
      <c r="C89" s="23">
        <f t="shared" si="22"/>
        <v>1138</v>
      </c>
      <c r="D89" s="23">
        <v>821</v>
      </c>
      <c r="E89" s="23">
        <v>180</v>
      </c>
      <c r="F89" s="23">
        <v>21</v>
      </c>
      <c r="G89" s="23">
        <v>1</v>
      </c>
      <c r="H89" s="23">
        <v>1</v>
      </c>
      <c r="I89" s="23">
        <v>0</v>
      </c>
      <c r="J89" s="23">
        <v>0</v>
      </c>
      <c r="K89" s="23">
        <v>18</v>
      </c>
      <c r="L89" s="23">
        <v>96</v>
      </c>
      <c r="M89" s="23">
        <v>0</v>
      </c>
    </row>
    <row r="90" spans="1:13" s="18" customFormat="1" ht="12.75">
      <c r="A90" s="18" t="s">
        <v>88</v>
      </c>
      <c r="B90" s="18" t="s">
        <v>24</v>
      </c>
      <c r="C90" s="23">
        <f t="shared" si="22"/>
        <v>2</v>
      </c>
      <c r="D90" s="23">
        <v>0</v>
      </c>
      <c r="E90" s="23">
        <v>0</v>
      </c>
      <c r="F90" s="23">
        <v>2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</row>
    <row r="91" spans="1:13" s="20" customFormat="1" ht="12.75">
      <c r="A91" s="19" t="s">
        <v>92</v>
      </c>
      <c r="C91" s="21">
        <f t="shared" si="22"/>
        <v>61903</v>
      </c>
      <c r="D91" s="21">
        <f>+D87+D88+D89+D90</f>
        <v>54552</v>
      </c>
      <c r="E91" s="21">
        <f aca="true" t="shared" si="26" ref="E91:M91">+E87+E88+E89+E90</f>
        <v>6092</v>
      </c>
      <c r="F91" s="21">
        <f t="shared" si="26"/>
        <v>240</v>
      </c>
      <c r="G91" s="21">
        <f t="shared" si="26"/>
        <v>2</v>
      </c>
      <c r="H91" s="21">
        <f t="shared" si="26"/>
        <v>3</v>
      </c>
      <c r="I91" s="21">
        <f t="shared" si="26"/>
        <v>0</v>
      </c>
      <c r="J91" s="21">
        <f t="shared" si="26"/>
        <v>4</v>
      </c>
      <c r="K91" s="21">
        <f t="shared" si="26"/>
        <v>352</v>
      </c>
      <c r="L91" s="21">
        <f t="shared" si="26"/>
        <v>658</v>
      </c>
      <c r="M91" s="21">
        <f t="shared" si="26"/>
        <v>0</v>
      </c>
    </row>
    <row r="92" spans="1:13" s="18" customFormat="1" ht="12.75">
      <c r="A92" s="18" t="s">
        <v>93</v>
      </c>
      <c r="B92" s="18" t="s">
        <v>94</v>
      </c>
      <c r="C92" s="23">
        <f t="shared" si="22"/>
        <v>49496</v>
      </c>
      <c r="D92" s="23">
        <v>43364</v>
      </c>
      <c r="E92" s="23">
        <v>4333</v>
      </c>
      <c r="F92" s="23">
        <v>248</v>
      </c>
      <c r="G92" s="23">
        <v>45</v>
      </c>
      <c r="H92" s="23">
        <v>176</v>
      </c>
      <c r="I92" s="23">
        <v>0</v>
      </c>
      <c r="J92" s="23">
        <v>0</v>
      </c>
      <c r="K92" s="23">
        <v>0</v>
      </c>
      <c r="L92" s="23">
        <v>787</v>
      </c>
      <c r="M92" s="23">
        <v>543</v>
      </c>
    </row>
    <row r="93" spans="1:13" s="18" customFormat="1" ht="12.75">
      <c r="A93" s="18" t="s">
        <v>93</v>
      </c>
      <c r="B93" s="18" t="s">
        <v>24</v>
      </c>
      <c r="C93" s="23">
        <f t="shared" si="22"/>
        <v>13</v>
      </c>
      <c r="D93" s="23">
        <v>0</v>
      </c>
      <c r="E93" s="23">
        <v>4</v>
      </c>
      <c r="F93" s="23">
        <v>9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</row>
    <row r="94" spans="1:13" s="20" customFormat="1" ht="12.75">
      <c r="A94" s="19" t="s">
        <v>95</v>
      </c>
      <c r="C94" s="24">
        <f t="shared" si="22"/>
        <v>49509</v>
      </c>
      <c r="D94" s="24">
        <f>+D92+D93</f>
        <v>43364</v>
      </c>
      <c r="E94" s="24">
        <f aca="true" t="shared" si="27" ref="E94:M94">+E92+E93</f>
        <v>4337</v>
      </c>
      <c r="F94" s="24">
        <f t="shared" si="27"/>
        <v>257</v>
      </c>
      <c r="G94" s="24">
        <f t="shared" si="27"/>
        <v>45</v>
      </c>
      <c r="H94" s="24">
        <f t="shared" si="27"/>
        <v>176</v>
      </c>
      <c r="I94" s="24">
        <f t="shared" si="27"/>
        <v>0</v>
      </c>
      <c r="J94" s="24">
        <f t="shared" si="27"/>
        <v>0</v>
      </c>
      <c r="K94" s="24">
        <f t="shared" si="27"/>
        <v>0</v>
      </c>
      <c r="L94" s="24">
        <f t="shared" si="27"/>
        <v>787</v>
      </c>
      <c r="M94" s="24">
        <f t="shared" si="27"/>
        <v>543</v>
      </c>
    </row>
    <row r="95" spans="1:13" s="18" customFormat="1" ht="12.75">
      <c r="A95" s="18" t="s">
        <v>96</v>
      </c>
      <c r="B95" s="18" t="s">
        <v>17</v>
      </c>
      <c r="C95" s="23">
        <f t="shared" si="22"/>
        <v>1333</v>
      </c>
      <c r="D95" s="23">
        <v>1075</v>
      </c>
      <c r="E95" s="23">
        <v>127</v>
      </c>
      <c r="F95" s="23">
        <v>0</v>
      </c>
      <c r="G95" s="23">
        <v>0</v>
      </c>
      <c r="H95" s="23">
        <v>1</v>
      </c>
      <c r="I95" s="23">
        <v>0</v>
      </c>
      <c r="J95" s="23">
        <v>0</v>
      </c>
      <c r="K95" s="23">
        <v>48</v>
      </c>
      <c r="L95" s="23">
        <v>80</v>
      </c>
      <c r="M95" s="23">
        <v>2</v>
      </c>
    </row>
    <row r="96" spans="1:13" s="20" customFormat="1" ht="12.75">
      <c r="A96" s="19" t="s">
        <v>97</v>
      </c>
      <c r="C96" s="24">
        <f t="shared" si="22"/>
        <v>1333</v>
      </c>
      <c r="D96" s="24">
        <f>+D95</f>
        <v>1075</v>
      </c>
      <c r="E96" s="24">
        <f aca="true" t="shared" si="28" ref="E96:M96">+E95</f>
        <v>127</v>
      </c>
      <c r="F96" s="24">
        <f t="shared" si="28"/>
        <v>0</v>
      </c>
      <c r="G96" s="24">
        <f t="shared" si="28"/>
        <v>0</v>
      </c>
      <c r="H96" s="24">
        <f t="shared" si="28"/>
        <v>1</v>
      </c>
      <c r="I96" s="24">
        <f t="shared" si="28"/>
        <v>0</v>
      </c>
      <c r="J96" s="24">
        <f t="shared" si="28"/>
        <v>0</v>
      </c>
      <c r="K96" s="24">
        <f t="shared" si="28"/>
        <v>48</v>
      </c>
      <c r="L96" s="24">
        <f t="shared" si="28"/>
        <v>80</v>
      </c>
      <c r="M96" s="24">
        <f t="shared" si="28"/>
        <v>2</v>
      </c>
    </row>
    <row r="97" spans="1:13" s="18" customFormat="1" ht="12.75">
      <c r="A97" s="18" t="s">
        <v>98</v>
      </c>
      <c r="B97" s="18" t="s">
        <v>99</v>
      </c>
      <c r="C97" s="23">
        <f t="shared" si="22"/>
        <v>31626</v>
      </c>
      <c r="D97" s="23">
        <v>28343</v>
      </c>
      <c r="E97" s="23">
        <v>3194</v>
      </c>
      <c r="F97" s="23">
        <v>0</v>
      </c>
      <c r="G97" s="23">
        <v>1</v>
      </c>
      <c r="H97" s="23">
        <v>1</v>
      </c>
      <c r="I97" s="23">
        <v>0</v>
      </c>
      <c r="J97" s="23">
        <v>0</v>
      </c>
      <c r="K97" s="23">
        <v>87</v>
      </c>
      <c r="L97" s="23">
        <v>0</v>
      </c>
      <c r="M97" s="23">
        <v>0</v>
      </c>
    </row>
    <row r="98" spans="1:13" s="18" customFormat="1" ht="12.75">
      <c r="A98" s="18" t="s">
        <v>98</v>
      </c>
      <c r="B98" s="18" t="s">
        <v>24</v>
      </c>
      <c r="C98" s="23">
        <f t="shared" si="22"/>
        <v>1</v>
      </c>
      <c r="D98" s="23">
        <v>0</v>
      </c>
      <c r="E98" s="23">
        <v>1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</row>
    <row r="99" spans="1:13" s="20" customFormat="1" ht="12.75">
      <c r="A99" s="19" t="s">
        <v>100</v>
      </c>
      <c r="C99" s="24">
        <f t="shared" si="22"/>
        <v>31627</v>
      </c>
      <c r="D99" s="24">
        <f>+D97+D98</f>
        <v>28343</v>
      </c>
      <c r="E99" s="24">
        <f aca="true" t="shared" si="29" ref="E99:M99">+E97+E98</f>
        <v>3195</v>
      </c>
      <c r="F99" s="24">
        <f t="shared" si="29"/>
        <v>0</v>
      </c>
      <c r="G99" s="24">
        <f t="shared" si="29"/>
        <v>1</v>
      </c>
      <c r="H99" s="24">
        <f t="shared" si="29"/>
        <v>1</v>
      </c>
      <c r="I99" s="24">
        <f t="shared" si="29"/>
        <v>0</v>
      </c>
      <c r="J99" s="24">
        <f t="shared" si="29"/>
        <v>0</v>
      </c>
      <c r="K99" s="24">
        <f t="shared" si="29"/>
        <v>87</v>
      </c>
      <c r="L99" s="24">
        <f t="shared" si="29"/>
        <v>0</v>
      </c>
      <c r="M99" s="24">
        <f t="shared" si="29"/>
        <v>0</v>
      </c>
    </row>
    <row r="100" spans="1:13" s="18" customFormat="1" ht="12.75">
      <c r="A100" s="18" t="s">
        <v>101</v>
      </c>
      <c r="B100" s="18" t="s">
        <v>102</v>
      </c>
      <c r="C100" s="23">
        <f t="shared" si="22"/>
        <v>832</v>
      </c>
      <c r="D100" s="23">
        <v>475</v>
      </c>
      <c r="E100" s="23">
        <v>69</v>
      </c>
      <c r="F100" s="23">
        <v>8</v>
      </c>
      <c r="G100" s="23">
        <v>0</v>
      </c>
      <c r="H100" s="23">
        <v>1</v>
      </c>
      <c r="I100" s="23">
        <v>0</v>
      </c>
      <c r="J100" s="23">
        <v>0</v>
      </c>
      <c r="K100" s="23">
        <v>0</v>
      </c>
      <c r="L100" s="23">
        <v>279</v>
      </c>
      <c r="M100" s="23">
        <v>0</v>
      </c>
    </row>
    <row r="101" spans="1:13" ht="12.75">
      <c r="A101" t="s">
        <v>101</v>
      </c>
      <c r="B101" t="s">
        <v>130</v>
      </c>
      <c r="C101" s="7">
        <f t="shared" si="22"/>
        <v>1134</v>
      </c>
      <c r="D101" s="7">
        <v>983</v>
      </c>
      <c r="E101" s="7">
        <v>54</v>
      </c>
      <c r="F101" s="7">
        <v>2</v>
      </c>
      <c r="G101" s="7">
        <v>0</v>
      </c>
      <c r="H101" s="7">
        <v>1</v>
      </c>
      <c r="I101" s="7">
        <v>0</v>
      </c>
      <c r="J101" s="7">
        <v>0</v>
      </c>
      <c r="K101" s="7">
        <v>0</v>
      </c>
      <c r="L101" s="7">
        <v>94</v>
      </c>
      <c r="M101" s="7">
        <v>0</v>
      </c>
    </row>
    <row r="102" spans="1:13" s="14" customFormat="1" ht="12.75">
      <c r="A102" s="5" t="s">
        <v>103</v>
      </c>
      <c r="C102" s="3">
        <f t="shared" si="22"/>
        <v>1966</v>
      </c>
      <c r="D102" s="3">
        <f>+D100+D101</f>
        <v>1458</v>
      </c>
      <c r="E102" s="3">
        <f aca="true" t="shared" si="30" ref="E102:M102">+E100+E101</f>
        <v>123</v>
      </c>
      <c r="F102" s="3">
        <f t="shared" si="30"/>
        <v>10</v>
      </c>
      <c r="G102" s="3">
        <f t="shared" si="30"/>
        <v>0</v>
      </c>
      <c r="H102" s="3">
        <f t="shared" si="30"/>
        <v>2</v>
      </c>
      <c r="I102" s="3">
        <f t="shared" si="30"/>
        <v>0</v>
      </c>
      <c r="J102" s="3">
        <f t="shared" si="30"/>
        <v>0</v>
      </c>
      <c r="K102" s="3">
        <f t="shared" si="30"/>
        <v>0</v>
      </c>
      <c r="L102" s="3">
        <f t="shared" si="30"/>
        <v>373</v>
      </c>
      <c r="M102" s="3">
        <f t="shared" si="30"/>
        <v>0</v>
      </c>
    </row>
    <row r="103" spans="1:13" s="18" customFormat="1" ht="12.75">
      <c r="A103" s="18" t="s">
        <v>104</v>
      </c>
      <c r="B103" s="18" t="s">
        <v>105</v>
      </c>
      <c r="C103" s="7">
        <f t="shared" si="22"/>
        <v>535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535</v>
      </c>
      <c r="M103" s="7">
        <v>0</v>
      </c>
    </row>
    <row r="104" spans="1:13" s="18" customFormat="1" ht="12.75">
      <c r="A104" s="18" t="s">
        <v>104</v>
      </c>
      <c r="B104" s="18" t="s">
        <v>17</v>
      </c>
      <c r="C104" s="23">
        <f t="shared" si="22"/>
        <v>6366</v>
      </c>
      <c r="D104" s="23">
        <v>5429</v>
      </c>
      <c r="E104" s="23">
        <v>705</v>
      </c>
      <c r="F104" s="23">
        <v>22</v>
      </c>
      <c r="G104" s="23">
        <v>0</v>
      </c>
      <c r="H104" s="23">
        <v>1</v>
      </c>
      <c r="I104" s="23">
        <v>0</v>
      </c>
      <c r="J104" s="23">
        <v>0</v>
      </c>
      <c r="K104" s="23">
        <v>123</v>
      </c>
      <c r="L104" s="23">
        <v>74</v>
      </c>
      <c r="M104" s="23">
        <v>12</v>
      </c>
    </row>
    <row r="105" spans="1:13" s="18" customFormat="1" ht="12.75">
      <c r="A105" s="18" t="s">
        <v>104</v>
      </c>
      <c r="B105" s="18" t="s">
        <v>24</v>
      </c>
      <c r="C105" s="23">
        <f t="shared" si="22"/>
        <v>1</v>
      </c>
      <c r="D105" s="23">
        <v>0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</row>
    <row r="106" spans="1:13" s="20" customFormat="1" ht="12.75">
      <c r="A106" s="19" t="s">
        <v>106</v>
      </c>
      <c r="C106" s="24">
        <f t="shared" si="22"/>
        <v>6902</v>
      </c>
      <c r="D106" s="24">
        <f>+D103+D104+D105</f>
        <v>5429</v>
      </c>
      <c r="E106" s="24">
        <f aca="true" t="shared" si="31" ref="E106:M106">+E103+E104+E105</f>
        <v>706</v>
      </c>
      <c r="F106" s="24">
        <f t="shared" si="31"/>
        <v>22</v>
      </c>
      <c r="G106" s="24">
        <f t="shared" si="31"/>
        <v>0</v>
      </c>
      <c r="H106" s="24">
        <f t="shared" si="31"/>
        <v>1</v>
      </c>
      <c r="I106" s="24">
        <f t="shared" si="31"/>
        <v>0</v>
      </c>
      <c r="J106" s="24">
        <f t="shared" si="31"/>
        <v>0</v>
      </c>
      <c r="K106" s="24">
        <f t="shared" si="31"/>
        <v>123</v>
      </c>
      <c r="L106" s="24">
        <f t="shared" si="31"/>
        <v>609</v>
      </c>
      <c r="M106" s="24">
        <f t="shared" si="31"/>
        <v>12</v>
      </c>
    </row>
    <row r="107" spans="1:13" s="18" customFormat="1" ht="12.75">
      <c r="A107" s="18" t="s">
        <v>107</v>
      </c>
      <c r="B107" s="18" t="s">
        <v>108</v>
      </c>
      <c r="C107" s="23">
        <f t="shared" si="22"/>
        <v>4611</v>
      </c>
      <c r="D107" s="23">
        <v>3567</v>
      </c>
      <c r="E107" s="23">
        <v>751</v>
      </c>
      <c r="F107" s="23">
        <v>18</v>
      </c>
      <c r="G107" s="23">
        <v>0</v>
      </c>
      <c r="H107" s="23">
        <v>1</v>
      </c>
      <c r="I107" s="23">
        <v>0</v>
      </c>
      <c r="J107" s="23">
        <v>0</v>
      </c>
      <c r="K107" s="23">
        <v>0</v>
      </c>
      <c r="L107" s="23">
        <v>274</v>
      </c>
      <c r="M107" s="23">
        <v>0</v>
      </c>
    </row>
    <row r="108" spans="1:13" s="20" customFormat="1" ht="12.75">
      <c r="A108" s="19" t="s">
        <v>109</v>
      </c>
      <c r="C108" s="24">
        <f t="shared" si="22"/>
        <v>4611</v>
      </c>
      <c r="D108" s="24">
        <f>+D107</f>
        <v>3567</v>
      </c>
      <c r="E108" s="24">
        <f aca="true" t="shared" si="32" ref="E108:M108">+E107</f>
        <v>751</v>
      </c>
      <c r="F108" s="24">
        <f t="shared" si="32"/>
        <v>18</v>
      </c>
      <c r="G108" s="24">
        <f t="shared" si="32"/>
        <v>0</v>
      </c>
      <c r="H108" s="24">
        <f t="shared" si="32"/>
        <v>1</v>
      </c>
      <c r="I108" s="24">
        <f t="shared" si="32"/>
        <v>0</v>
      </c>
      <c r="J108" s="24">
        <f t="shared" si="32"/>
        <v>0</v>
      </c>
      <c r="K108" s="24">
        <f t="shared" si="32"/>
        <v>0</v>
      </c>
      <c r="L108" s="24">
        <f t="shared" si="32"/>
        <v>274</v>
      </c>
      <c r="M108" s="24">
        <f t="shared" si="32"/>
        <v>0</v>
      </c>
    </row>
    <row r="109" spans="1:13" s="18" customFormat="1" ht="12.75">
      <c r="A109" s="18" t="s">
        <v>110</v>
      </c>
      <c r="B109" s="18" t="s">
        <v>111</v>
      </c>
      <c r="C109" s="23">
        <f t="shared" si="22"/>
        <v>2636</v>
      </c>
      <c r="D109" s="23">
        <v>1209</v>
      </c>
      <c r="E109" s="23">
        <v>215</v>
      </c>
      <c r="F109" s="23">
        <v>153</v>
      </c>
      <c r="G109" s="23">
        <v>1</v>
      </c>
      <c r="H109" s="23">
        <v>1</v>
      </c>
      <c r="I109" s="23">
        <v>0</v>
      </c>
      <c r="J109" s="23">
        <v>7</v>
      </c>
      <c r="K109" s="23">
        <v>94</v>
      </c>
      <c r="L109" s="23">
        <v>956</v>
      </c>
      <c r="M109" s="23">
        <v>0</v>
      </c>
    </row>
    <row r="110" spans="1:13" s="18" customFormat="1" ht="12.75">
      <c r="A110" s="18" t="s">
        <v>110</v>
      </c>
      <c r="B110" s="18" t="s">
        <v>112</v>
      </c>
      <c r="C110" s="23">
        <f t="shared" si="22"/>
        <v>57214</v>
      </c>
      <c r="D110" s="23">
        <v>50879</v>
      </c>
      <c r="E110" s="23">
        <v>5046</v>
      </c>
      <c r="F110" s="23">
        <v>929</v>
      </c>
      <c r="G110" s="23">
        <v>1</v>
      </c>
      <c r="H110" s="23">
        <v>1</v>
      </c>
      <c r="I110" s="23">
        <v>0</v>
      </c>
      <c r="J110" s="23">
        <v>0</v>
      </c>
      <c r="K110" s="23">
        <v>330</v>
      </c>
      <c r="L110" s="23">
        <v>27</v>
      </c>
      <c r="M110" s="23">
        <v>1</v>
      </c>
    </row>
    <row r="111" spans="1:13" s="18" customFormat="1" ht="12.75">
      <c r="A111" s="18" t="s">
        <v>110</v>
      </c>
      <c r="B111" s="18" t="s">
        <v>24</v>
      </c>
      <c r="C111" s="23">
        <f t="shared" si="22"/>
        <v>3</v>
      </c>
      <c r="D111" s="23">
        <v>0</v>
      </c>
      <c r="E111" s="23">
        <v>0</v>
      </c>
      <c r="F111" s="23">
        <v>3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</row>
    <row r="112" spans="1:13" s="20" customFormat="1" ht="12.75">
      <c r="A112" s="19" t="s">
        <v>113</v>
      </c>
      <c r="C112" s="24">
        <f t="shared" si="22"/>
        <v>59853</v>
      </c>
      <c r="D112" s="24">
        <f>+D109+D110+D111</f>
        <v>52088</v>
      </c>
      <c r="E112" s="24">
        <f aca="true" t="shared" si="33" ref="E112:M112">+E109+E110+E111</f>
        <v>5261</v>
      </c>
      <c r="F112" s="24">
        <f t="shared" si="33"/>
        <v>1085</v>
      </c>
      <c r="G112" s="24">
        <f t="shared" si="33"/>
        <v>2</v>
      </c>
      <c r="H112" s="24">
        <f t="shared" si="33"/>
        <v>2</v>
      </c>
      <c r="I112" s="24">
        <f t="shared" si="33"/>
        <v>0</v>
      </c>
      <c r="J112" s="24">
        <f t="shared" si="33"/>
        <v>7</v>
      </c>
      <c r="K112" s="24">
        <f t="shared" si="33"/>
        <v>424</v>
      </c>
      <c r="L112" s="24">
        <f t="shared" si="33"/>
        <v>983</v>
      </c>
      <c r="M112" s="24">
        <f t="shared" si="33"/>
        <v>1</v>
      </c>
    </row>
    <row r="113" spans="1:13" s="18" customFormat="1" ht="12.75">
      <c r="A113" s="18" t="s">
        <v>114</v>
      </c>
      <c r="B113" s="18" t="s">
        <v>17</v>
      </c>
      <c r="C113" s="23">
        <f t="shared" si="22"/>
        <v>4087</v>
      </c>
      <c r="D113" s="23">
        <v>3465</v>
      </c>
      <c r="E113" s="23">
        <v>336</v>
      </c>
      <c r="F113" s="23">
        <v>12</v>
      </c>
      <c r="G113" s="23">
        <v>0</v>
      </c>
      <c r="H113" s="23">
        <v>1</v>
      </c>
      <c r="I113" s="23">
        <v>0</v>
      </c>
      <c r="J113" s="23">
        <v>0</v>
      </c>
      <c r="K113" s="23">
        <v>122</v>
      </c>
      <c r="L113" s="23">
        <v>134</v>
      </c>
      <c r="M113" s="23">
        <v>17</v>
      </c>
    </row>
    <row r="114" spans="1:13" s="20" customFormat="1" ht="12.75">
      <c r="A114" s="19" t="s">
        <v>115</v>
      </c>
      <c r="C114" s="24">
        <f t="shared" si="22"/>
        <v>4087</v>
      </c>
      <c r="D114" s="24">
        <f>+D113</f>
        <v>3465</v>
      </c>
      <c r="E114" s="24">
        <f aca="true" t="shared" si="34" ref="E114:M114">+E113</f>
        <v>336</v>
      </c>
      <c r="F114" s="24">
        <f t="shared" si="34"/>
        <v>12</v>
      </c>
      <c r="G114" s="24">
        <f t="shared" si="34"/>
        <v>0</v>
      </c>
      <c r="H114" s="24">
        <f t="shared" si="34"/>
        <v>1</v>
      </c>
      <c r="I114" s="24">
        <f t="shared" si="34"/>
        <v>0</v>
      </c>
      <c r="J114" s="24">
        <f t="shared" si="34"/>
        <v>0</v>
      </c>
      <c r="K114" s="24">
        <f t="shared" si="34"/>
        <v>122</v>
      </c>
      <c r="L114" s="24">
        <f t="shared" si="34"/>
        <v>134</v>
      </c>
      <c r="M114" s="24">
        <f t="shared" si="34"/>
        <v>17</v>
      </c>
    </row>
    <row r="115" spans="1:13" s="18" customFormat="1" ht="12.75">
      <c r="A115" s="18" t="s">
        <v>116</v>
      </c>
      <c r="B115" s="18" t="s">
        <v>17</v>
      </c>
      <c r="C115" s="23">
        <f t="shared" si="22"/>
        <v>767</v>
      </c>
      <c r="D115" s="23">
        <v>604</v>
      </c>
      <c r="E115" s="23">
        <v>59</v>
      </c>
      <c r="F115" s="23">
        <v>0</v>
      </c>
      <c r="G115" s="23">
        <v>0</v>
      </c>
      <c r="H115" s="23">
        <v>1</v>
      </c>
      <c r="I115" s="23">
        <v>0</v>
      </c>
      <c r="J115" s="23">
        <v>0</v>
      </c>
      <c r="K115" s="23">
        <v>50</v>
      </c>
      <c r="L115" s="23">
        <v>53</v>
      </c>
      <c r="M115" s="23">
        <v>0</v>
      </c>
    </row>
    <row r="116" spans="1:13" s="20" customFormat="1" ht="12.75">
      <c r="A116" s="19" t="s">
        <v>117</v>
      </c>
      <c r="C116" s="24">
        <f t="shared" si="22"/>
        <v>767</v>
      </c>
      <c r="D116" s="24">
        <f>+D115</f>
        <v>604</v>
      </c>
      <c r="E116" s="24">
        <f aca="true" t="shared" si="35" ref="E116:M116">+E115</f>
        <v>59</v>
      </c>
      <c r="F116" s="24">
        <f t="shared" si="35"/>
        <v>0</v>
      </c>
      <c r="G116" s="24">
        <f t="shared" si="35"/>
        <v>0</v>
      </c>
      <c r="H116" s="24">
        <f t="shared" si="35"/>
        <v>1</v>
      </c>
      <c r="I116" s="24">
        <f t="shared" si="35"/>
        <v>0</v>
      </c>
      <c r="J116" s="24">
        <f t="shared" si="35"/>
        <v>0</v>
      </c>
      <c r="K116" s="24">
        <f t="shared" si="35"/>
        <v>50</v>
      </c>
      <c r="L116" s="24">
        <f t="shared" si="35"/>
        <v>53</v>
      </c>
      <c r="M116" s="24">
        <f t="shared" si="35"/>
        <v>0</v>
      </c>
    </row>
    <row r="117" spans="1:13" ht="12.75">
      <c r="A117" t="s">
        <v>118</v>
      </c>
      <c r="B117" t="s">
        <v>136</v>
      </c>
      <c r="C117" s="7">
        <f t="shared" si="22"/>
        <v>532</v>
      </c>
      <c r="D117" s="17">
        <v>437</v>
      </c>
      <c r="E117" s="17">
        <v>63</v>
      </c>
      <c r="F117" s="17">
        <v>3</v>
      </c>
      <c r="G117" s="17">
        <v>1</v>
      </c>
      <c r="H117" s="17">
        <v>1</v>
      </c>
      <c r="I117" s="17">
        <v>0</v>
      </c>
      <c r="J117" s="17">
        <v>0</v>
      </c>
      <c r="K117" s="17">
        <v>6</v>
      </c>
      <c r="L117" s="17">
        <v>21</v>
      </c>
      <c r="M117" s="17">
        <v>0</v>
      </c>
    </row>
    <row r="118" spans="1:13" s="18" customFormat="1" ht="12.75">
      <c r="A118" s="18" t="s">
        <v>118</v>
      </c>
      <c r="B118" s="18" t="s">
        <v>119</v>
      </c>
      <c r="C118" s="23">
        <f t="shared" si="22"/>
        <v>396</v>
      </c>
      <c r="D118" s="23">
        <v>246</v>
      </c>
      <c r="E118" s="23">
        <v>62</v>
      </c>
      <c r="F118" s="23">
        <v>1</v>
      </c>
      <c r="G118" s="23">
        <v>0</v>
      </c>
      <c r="H118" s="23">
        <v>2</v>
      </c>
      <c r="I118" s="23">
        <v>0</v>
      </c>
      <c r="J118" s="23">
        <v>0</v>
      </c>
      <c r="K118" s="23">
        <v>0</v>
      </c>
      <c r="L118" s="23">
        <v>84</v>
      </c>
      <c r="M118" s="23">
        <v>1</v>
      </c>
    </row>
    <row r="119" spans="1:13" s="18" customFormat="1" ht="12.75">
      <c r="A119" s="18" t="s">
        <v>118</v>
      </c>
      <c r="B119" s="18" t="s">
        <v>141</v>
      </c>
      <c r="C119" s="23">
        <f t="shared" si="22"/>
        <v>26392</v>
      </c>
      <c r="D119" s="23">
        <v>22636</v>
      </c>
      <c r="E119" s="23">
        <v>3235</v>
      </c>
      <c r="F119" s="23">
        <v>158</v>
      </c>
      <c r="G119" s="23">
        <v>0</v>
      </c>
      <c r="H119" s="23">
        <v>1</v>
      </c>
      <c r="I119" s="23">
        <v>0</v>
      </c>
      <c r="J119" s="23">
        <v>0</v>
      </c>
      <c r="K119" s="23">
        <v>0</v>
      </c>
      <c r="L119" s="23">
        <v>362</v>
      </c>
      <c r="M119" s="23">
        <v>0</v>
      </c>
    </row>
    <row r="120" spans="1:13" s="18" customFormat="1" ht="12.75">
      <c r="A120" s="18" t="s">
        <v>118</v>
      </c>
      <c r="B120" s="18" t="s">
        <v>120</v>
      </c>
      <c r="C120" s="23">
        <f t="shared" si="22"/>
        <v>4113</v>
      </c>
      <c r="D120" s="23">
        <v>3819</v>
      </c>
      <c r="E120" s="23">
        <v>267</v>
      </c>
      <c r="F120" s="23">
        <v>4</v>
      </c>
      <c r="G120" s="23">
        <v>1</v>
      </c>
      <c r="H120" s="23">
        <v>1</v>
      </c>
      <c r="I120" s="23">
        <v>0</v>
      </c>
      <c r="J120" s="23">
        <v>0</v>
      </c>
      <c r="K120" s="23">
        <v>0</v>
      </c>
      <c r="L120" s="23">
        <v>21</v>
      </c>
      <c r="M120" s="23">
        <v>0</v>
      </c>
    </row>
    <row r="121" spans="1:13" s="18" customFormat="1" ht="12.75">
      <c r="A121" s="18" t="s">
        <v>118</v>
      </c>
      <c r="B121" s="18" t="s">
        <v>140</v>
      </c>
      <c r="C121" s="23">
        <f t="shared" si="22"/>
        <v>1543</v>
      </c>
      <c r="D121" s="23">
        <v>1313</v>
      </c>
      <c r="E121" s="23">
        <v>144</v>
      </c>
      <c r="F121" s="23">
        <v>0</v>
      </c>
      <c r="G121" s="23">
        <v>0</v>
      </c>
      <c r="H121" s="23">
        <v>1</v>
      </c>
      <c r="I121" s="23">
        <v>0</v>
      </c>
      <c r="J121" s="23">
        <v>0</v>
      </c>
      <c r="K121" s="23">
        <v>0</v>
      </c>
      <c r="L121" s="23">
        <v>84</v>
      </c>
      <c r="M121" s="23">
        <v>1</v>
      </c>
    </row>
    <row r="122" spans="1:13" s="18" customFormat="1" ht="12.75">
      <c r="A122" s="18" t="s">
        <v>118</v>
      </c>
      <c r="B122" s="18" t="s">
        <v>24</v>
      </c>
      <c r="C122" s="23">
        <f t="shared" si="22"/>
        <v>6</v>
      </c>
      <c r="D122" s="23">
        <v>0</v>
      </c>
      <c r="E122" s="23">
        <v>0</v>
      </c>
      <c r="F122" s="23">
        <v>6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</row>
    <row r="123" spans="1:13" s="20" customFormat="1" ht="12.75">
      <c r="A123" s="19" t="s">
        <v>121</v>
      </c>
      <c r="C123" s="24">
        <f t="shared" si="22"/>
        <v>32982</v>
      </c>
      <c r="D123" s="24">
        <f>+D117+D118+D119+D120+D121+D122</f>
        <v>28451</v>
      </c>
      <c r="E123" s="24">
        <f aca="true" t="shared" si="36" ref="E123:M123">+E117+E118+E119+E120+E121+E122</f>
        <v>3771</v>
      </c>
      <c r="F123" s="24">
        <f t="shared" si="36"/>
        <v>172</v>
      </c>
      <c r="G123" s="24">
        <f t="shared" si="36"/>
        <v>2</v>
      </c>
      <c r="H123" s="24">
        <f t="shared" si="36"/>
        <v>6</v>
      </c>
      <c r="I123" s="24">
        <f t="shared" si="36"/>
        <v>0</v>
      </c>
      <c r="J123" s="24">
        <f t="shared" si="36"/>
        <v>0</v>
      </c>
      <c r="K123" s="24">
        <f t="shared" si="36"/>
        <v>6</v>
      </c>
      <c r="L123" s="24">
        <f t="shared" si="36"/>
        <v>572</v>
      </c>
      <c r="M123" s="24">
        <f t="shared" si="36"/>
        <v>2</v>
      </c>
    </row>
    <row r="124" spans="1:13" s="18" customFormat="1" ht="12.75">
      <c r="A124" s="18" t="s">
        <v>122</v>
      </c>
      <c r="B124" s="18" t="s">
        <v>123</v>
      </c>
      <c r="C124" s="23">
        <f t="shared" si="22"/>
        <v>31953</v>
      </c>
      <c r="D124" s="23">
        <v>28843</v>
      </c>
      <c r="E124" s="23">
        <v>3109</v>
      </c>
      <c r="F124" s="23">
        <v>0</v>
      </c>
      <c r="G124" s="23">
        <v>0</v>
      </c>
      <c r="H124" s="23">
        <v>1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</row>
    <row r="125" spans="1:13" s="20" customFormat="1" ht="12.75">
      <c r="A125" s="19" t="s">
        <v>124</v>
      </c>
      <c r="C125" s="24">
        <f t="shared" si="22"/>
        <v>31953</v>
      </c>
      <c r="D125" s="24">
        <f>+D124</f>
        <v>28843</v>
      </c>
      <c r="E125" s="24">
        <f aca="true" t="shared" si="37" ref="E125:M125">+E124</f>
        <v>3109</v>
      </c>
      <c r="F125" s="24">
        <f t="shared" si="37"/>
        <v>0</v>
      </c>
      <c r="G125" s="24">
        <f t="shared" si="37"/>
        <v>0</v>
      </c>
      <c r="H125" s="24">
        <f t="shared" si="37"/>
        <v>1</v>
      </c>
      <c r="I125" s="24">
        <f t="shared" si="37"/>
        <v>0</v>
      </c>
      <c r="J125" s="24">
        <f t="shared" si="37"/>
        <v>0</v>
      </c>
      <c r="K125" s="24">
        <f t="shared" si="37"/>
        <v>0</v>
      </c>
      <c r="L125" s="24">
        <f t="shared" si="37"/>
        <v>0</v>
      </c>
      <c r="M125" s="24">
        <f t="shared" si="37"/>
        <v>0</v>
      </c>
    </row>
    <row r="126" spans="3:13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4" s="14" customFormat="1" ht="12.75">
      <c r="A127" s="5" t="s">
        <v>125</v>
      </c>
      <c r="C127" s="3">
        <f t="shared" si="22"/>
        <v>505278</v>
      </c>
      <c r="D127" s="3">
        <f>+D8+D10+D16+D19+D23+D27+D33+D35+D37+D42+D45+D48+D53+D61+D69+D75+D79+D83+D84+D95+D104+D113+D115</f>
        <v>455901</v>
      </c>
      <c r="E127" s="3">
        <f aca="true" t="shared" si="38" ref="E127:M127">+E8+E10+E16+E19+E23+E27+E33+E35+E37+E42+E45+E48+E53+E61+E69+E75+E79+E83+E84+E95+E104+E113+E115</f>
        <v>40826</v>
      </c>
      <c r="F127" s="3">
        <f t="shared" si="38"/>
        <v>1097</v>
      </c>
      <c r="G127" s="3">
        <f t="shared" si="38"/>
        <v>1</v>
      </c>
      <c r="H127" s="3">
        <f t="shared" si="38"/>
        <v>25</v>
      </c>
      <c r="I127" s="3">
        <f t="shared" si="38"/>
        <v>0</v>
      </c>
      <c r="J127" s="3">
        <f t="shared" si="38"/>
        <v>55</v>
      </c>
      <c r="K127" s="3">
        <f t="shared" si="38"/>
        <v>2555</v>
      </c>
      <c r="L127" s="3">
        <f t="shared" si="38"/>
        <v>3849</v>
      </c>
      <c r="M127" s="3">
        <f t="shared" si="38"/>
        <v>969</v>
      </c>
      <c r="N127" s="15"/>
    </row>
    <row r="128" spans="1:14" ht="12.75">
      <c r="A128" s="5" t="s">
        <v>126</v>
      </c>
      <c r="C128" s="3">
        <f t="shared" si="22"/>
        <v>442051</v>
      </c>
      <c r="D128" s="3">
        <f>+D7+D12+D15+D18+D20+D25+D28+D30+D31+D32+D38+D39+D40+D43+D46+D50+D55+D58+D59+D60+D64+D65+D68+D72+D74+D76+D78+D81+D82+D87+D88+D89+D92+D97+D100+D101+D103+D107+D109+D110+D117+D118+D119+D120+D121+D124</f>
        <v>379602</v>
      </c>
      <c r="E128" s="3">
        <f aca="true" t="shared" si="39" ref="E128:M128">+E7+E12+E15+E18+E20+E25+E28+E30+E31+E32+E38+E39+E40+E43+E46+E50+E55+E58+E59+E60+E64+E65+E68+E72+E74+E76+E78+E81+E82+E87+E88+E89+E92+E97+E100+E101+E103+E107+E109+E110+E117+E118+E119+E120+E121+E124</f>
        <v>44064</v>
      </c>
      <c r="F128" s="3">
        <f t="shared" si="39"/>
        <v>2594</v>
      </c>
      <c r="G128" s="3">
        <f t="shared" si="39"/>
        <v>69</v>
      </c>
      <c r="H128" s="3">
        <f t="shared" si="39"/>
        <v>220</v>
      </c>
      <c r="I128" s="3">
        <f t="shared" si="39"/>
        <v>0</v>
      </c>
      <c r="J128" s="3">
        <f t="shared" si="39"/>
        <v>317</v>
      </c>
      <c r="K128" s="3">
        <f t="shared" si="39"/>
        <v>2904</v>
      </c>
      <c r="L128" s="3">
        <f t="shared" si="39"/>
        <v>10631</v>
      </c>
      <c r="M128" s="3">
        <f t="shared" si="39"/>
        <v>1650</v>
      </c>
      <c r="N128" s="2"/>
    </row>
    <row r="129" spans="1:14" s="14" customFormat="1" ht="12.75">
      <c r="A129" s="5" t="s">
        <v>127</v>
      </c>
      <c r="C129" s="3">
        <f t="shared" si="22"/>
        <v>60</v>
      </c>
      <c r="D129" s="3">
        <f>+D13+D21+D51+D56+D62+D66+D70+D85+D90+D93+D98+D105+D111+D122</f>
        <v>0</v>
      </c>
      <c r="E129" s="3">
        <f aca="true" t="shared" si="40" ref="E129:M129">+E13+E21+E51+E56+E62+E66+E70+E85+E90+E93+E98+E105+E111+E122</f>
        <v>26</v>
      </c>
      <c r="F129" s="3">
        <f t="shared" si="40"/>
        <v>34</v>
      </c>
      <c r="G129" s="3">
        <f t="shared" si="40"/>
        <v>0</v>
      </c>
      <c r="H129" s="3">
        <f t="shared" si="40"/>
        <v>0</v>
      </c>
      <c r="I129" s="3">
        <f t="shared" si="40"/>
        <v>0</v>
      </c>
      <c r="J129" s="3">
        <f t="shared" si="40"/>
        <v>0</v>
      </c>
      <c r="K129" s="3">
        <f t="shared" si="40"/>
        <v>0</v>
      </c>
      <c r="L129" s="3">
        <f t="shared" si="40"/>
        <v>0</v>
      </c>
      <c r="M129" s="3">
        <f t="shared" si="40"/>
        <v>0</v>
      </c>
      <c r="N129" s="15"/>
    </row>
    <row r="130" spans="1:14" ht="12.75">
      <c r="A130" s="5" t="s">
        <v>128</v>
      </c>
      <c r="C130" s="3">
        <f t="shared" si="22"/>
        <v>947389</v>
      </c>
      <c r="D130" s="3">
        <f>+D9+D11+D14+D17+D22+D24+D26+D29+D34+D36+D41+D44+D47+D49+D52+D54+D57+D63+D67+D71+D73+D77+D80+D86+D91+D94+D96+D99+D102+D106+D108+D112+D114+D116+D123+D125</f>
        <v>835503</v>
      </c>
      <c r="E130" s="3">
        <f aca="true" t="shared" si="41" ref="E130:M130">+E9+E11+E14+E17+E22+E24+E26+E29+E34+E36+E41+E44+E47+E49+E52+E54+E57+E63+E67+E71+E73+E77+E80+E86+E91+E94+E96+E99+E102+E106+E108+E112+E114+E116+E123+E125</f>
        <v>84916</v>
      </c>
      <c r="F130" s="3">
        <f t="shared" si="41"/>
        <v>3725</v>
      </c>
      <c r="G130" s="3">
        <f t="shared" si="41"/>
        <v>70</v>
      </c>
      <c r="H130" s="3">
        <f t="shared" si="41"/>
        <v>245</v>
      </c>
      <c r="I130" s="3">
        <f t="shared" si="41"/>
        <v>0</v>
      </c>
      <c r="J130" s="3">
        <f t="shared" si="41"/>
        <v>372</v>
      </c>
      <c r="K130" s="3">
        <f t="shared" si="41"/>
        <v>5459</v>
      </c>
      <c r="L130" s="3">
        <f t="shared" si="41"/>
        <v>14480</v>
      </c>
      <c r="M130" s="3">
        <f t="shared" si="41"/>
        <v>2619</v>
      </c>
      <c r="N130" s="2"/>
    </row>
    <row r="131" spans="3:13" ht="12.75"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3:13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5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4" ht="12.75">
      <c r="A134" s="5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2"/>
    </row>
    <row r="135" spans="3:13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3:13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3:13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3:13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3:13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3:13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2012-12-11T20:30:12Z</cp:lastPrinted>
  <dcterms:created xsi:type="dcterms:W3CDTF">2012-12-10T19:44:57Z</dcterms:created>
  <dcterms:modified xsi:type="dcterms:W3CDTF">2015-11-30T22:30:36Z</dcterms:modified>
  <cp:category/>
  <cp:version/>
  <cp:contentType/>
  <cp:contentStatus/>
</cp:coreProperties>
</file>